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Sarah Jacobson\Dropbox\Research\Classroom games\adaptation incentive\game materials\"/>
    </mc:Choice>
  </mc:AlternateContent>
  <xr:revisionPtr revIDLastSave="0" documentId="13_ncr:1_{CC143A1A-769D-4091-B9BD-8E539B2D2BBC}" xr6:coauthVersionLast="37" xr6:coauthVersionMax="37" xr10:uidLastSave="{00000000-0000-0000-0000-000000000000}"/>
  <bookViews>
    <workbookView xWindow="0" yWindow="0" windowWidth="20190" windowHeight="10718" firstSheet="7" activeTab="11" xr2:uid="{00000000-000D-0000-FFFF-FFFF00000000}"/>
  </bookViews>
  <sheets>
    <sheet name="1-nogov-entervalues" sheetId="1" r:id="rId1"/>
    <sheet name="2-flatsubsidy" sheetId="12" r:id="rId2"/>
    <sheet name="3-auction" sheetId="3" r:id="rId3"/>
    <sheet name="bid supply curve" sheetId="14" r:id="rId4"/>
    <sheet name="4-uncertain" sheetId="4" r:id="rId5"/>
    <sheet name="5A-learning" sheetId="7" r:id="rId6"/>
    <sheet name="5B-learning" sheetId="8" r:id="rId7"/>
    <sheet name="6A-pilotbonus" sheetId="9" r:id="rId8"/>
    <sheet name="6B-pilotbonus" sheetId="10" r:id="rId9"/>
    <sheet name="Total Earnings" sheetId="11" r:id="rId10"/>
    <sheet name="Parameters" sheetId="2" r:id="rId11"/>
    <sheet name="rec.sheet.for.instructions" sheetId="13" r:id="rId1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1" i="9" l="1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T4" i="9"/>
  <c r="T3" i="9"/>
  <c r="T2" i="9"/>
  <c r="T4" i="7"/>
  <c r="B4" i="7"/>
  <c r="T23" i="7"/>
  <c r="T9" i="7"/>
  <c r="T7" i="7"/>
  <c r="T6" i="7"/>
  <c r="T5" i="7"/>
  <c r="T3" i="7"/>
  <c r="T31" i="7"/>
  <c r="T30" i="7"/>
  <c r="T29" i="7"/>
  <c r="T28" i="7"/>
  <c r="T27" i="7"/>
  <c r="T26" i="7"/>
  <c r="T25" i="7"/>
  <c r="T24" i="7"/>
  <c r="T22" i="7"/>
  <c r="T21" i="7"/>
  <c r="T20" i="7"/>
  <c r="T19" i="7"/>
  <c r="T18" i="7"/>
  <c r="T17" i="7"/>
  <c r="T16" i="7"/>
  <c r="T15" i="7"/>
  <c r="T14" i="7"/>
  <c r="T13" i="7"/>
  <c r="T12" i="7"/>
  <c r="T11" i="7"/>
  <c r="T10" i="7"/>
  <c r="T8" i="7"/>
  <c r="T2" i="7"/>
  <c r="R10" i="9"/>
  <c r="R10" i="7"/>
  <c r="P10" i="4"/>
  <c r="O8" i="9" l="1"/>
  <c r="O5" i="9"/>
  <c r="O9" i="9"/>
  <c r="O17" i="9"/>
  <c r="O21" i="9"/>
  <c r="O25" i="9"/>
  <c r="O29" i="9"/>
  <c r="O13" i="9"/>
  <c r="O28" i="9"/>
  <c r="O3" i="9"/>
  <c r="O7" i="9"/>
  <c r="O11" i="9"/>
  <c r="O15" i="9"/>
  <c r="O19" i="9"/>
  <c r="O23" i="9"/>
  <c r="O27" i="9"/>
  <c r="O31" i="9"/>
  <c r="O4" i="9"/>
  <c r="O12" i="9"/>
  <c r="O6" i="9"/>
  <c r="O10" i="9"/>
  <c r="O14" i="9"/>
  <c r="O18" i="9"/>
  <c r="O22" i="9"/>
  <c r="O26" i="9"/>
  <c r="O30" i="9"/>
  <c r="O2" i="9"/>
  <c r="O16" i="9"/>
  <c r="O20" i="9"/>
  <c r="O24" i="9"/>
  <c r="O6" i="7"/>
  <c r="O7" i="7"/>
  <c r="O23" i="7"/>
  <c r="O24" i="7"/>
  <c r="O22" i="7"/>
  <c r="O19" i="7"/>
  <c r="O20" i="7"/>
  <c r="O16" i="7"/>
  <c r="O17" i="7"/>
  <c r="O18" i="7"/>
  <c r="O15" i="7"/>
  <c r="O13" i="7"/>
  <c r="O14" i="7"/>
  <c r="O11" i="7"/>
  <c r="O12" i="7"/>
  <c r="O9" i="7"/>
  <c r="O10" i="7"/>
  <c r="O8" i="7"/>
  <c r="O5" i="7"/>
  <c r="O4" i="7"/>
  <c r="O27" i="7"/>
  <c r="O31" i="7"/>
  <c r="O28" i="7"/>
  <c r="O3" i="7"/>
  <c r="O21" i="7"/>
  <c r="O25" i="7"/>
  <c r="O29" i="7"/>
  <c r="O26" i="7"/>
  <c r="O30" i="7"/>
  <c r="O2" i="7"/>
  <c r="L3" i="10" l="1"/>
  <c r="L4" i="10"/>
  <c r="L5" i="10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2" i="10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2" i="9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2" i="8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2" i="7"/>
  <c r="K3" i="4" l="1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2" i="4"/>
  <c r="J32" i="11" l="1"/>
  <c r="J33" i="11"/>
  <c r="J34" i="11"/>
  <c r="J35" i="11"/>
  <c r="J36" i="11"/>
  <c r="J37" i="11"/>
  <c r="J38" i="11"/>
  <c r="J39" i="11"/>
  <c r="J40" i="11"/>
  <c r="J41" i="11"/>
  <c r="B22" i="10" l="1"/>
  <c r="C22" i="10" s="1"/>
  <c r="B23" i="10"/>
  <c r="C23" i="10" s="1"/>
  <c r="B24" i="10"/>
  <c r="C24" i="10" s="1"/>
  <c r="B25" i="10"/>
  <c r="C25" i="10" s="1"/>
  <c r="B26" i="10"/>
  <c r="C26" i="10" s="1"/>
  <c r="B27" i="10"/>
  <c r="C27" i="10" s="1"/>
  <c r="B28" i="10"/>
  <c r="C28" i="10" s="1"/>
  <c r="B29" i="10"/>
  <c r="C29" i="10" s="1"/>
  <c r="B30" i="10"/>
  <c r="C30" i="10" s="1"/>
  <c r="B31" i="10"/>
  <c r="C31" i="10" s="1"/>
  <c r="B22" i="9"/>
  <c r="C22" i="9" s="1"/>
  <c r="B23" i="9"/>
  <c r="C23" i="9" s="1"/>
  <c r="B24" i="9"/>
  <c r="C24" i="9" s="1"/>
  <c r="B25" i="9"/>
  <c r="C25" i="9" s="1"/>
  <c r="B26" i="9"/>
  <c r="C26" i="9" s="1"/>
  <c r="B27" i="9"/>
  <c r="C27" i="9" s="1"/>
  <c r="B28" i="9"/>
  <c r="C28" i="9" s="1"/>
  <c r="B29" i="9"/>
  <c r="C29" i="9" s="1"/>
  <c r="B30" i="9"/>
  <c r="C30" i="9" s="1"/>
  <c r="B31" i="9"/>
  <c r="C31" i="9" s="1"/>
  <c r="B22" i="8"/>
  <c r="C22" i="8" s="1"/>
  <c r="B23" i="8"/>
  <c r="C23" i="8" s="1"/>
  <c r="B24" i="8"/>
  <c r="C24" i="8" s="1"/>
  <c r="B25" i="8"/>
  <c r="C25" i="8" s="1"/>
  <c r="B26" i="8"/>
  <c r="C26" i="8" s="1"/>
  <c r="B27" i="8"/>
  <c r="C27" i="8" s="1"/>
  <c r="B28" i="8"/>
  <c r="C28" i="8" s="1"/>
  <c r="B29" i="8"/>
  <c r="C29" i="8" s="1"/>
  <c r="B30" i="8"/>
  <c r="C30" i="8" s="1"/>
  <c r="B31" i="8"/>
  <c r="C31" i="8" s="1"/>
  <c r="B22" i="7"/>
  <c r="C22" i="7" s="1"/>
  <c r="B23" i="7"/>
  <c r="C23" i="7" s="1"/>
  <c r="B24" i="7"/>
  <c r="C24" i="7" s="1"/>
  <c r="B25" i="7"/>
  <c r="C25" i="7" s="1"/>
  <c r="B26" i="7"/>
  <c r="C26" i="7" s="1"/>
  <c r="B27" i="7"/>
  <c r="C27" i="7" s="1"/>
  <c r="B28" i="7"/>
  <c r="C28" i="7" s="1"/>
  <c r="B29" i="7"/>
  <c r="C29" i="7" s="1"/>
  <c r="B30" i="7"/>
  <c r="C30" i="7" s="1"/>
  <c r="B31" i="7"/>
  <c r="C31" i="7" s="1"/>
  <c r="B22" i="4"/>
  <c r="C22" i="4" s="1"/>
  <c r="B23" i="4"/>
  <c r="C23" i="4" s="1"/>
  <c r="B24" i="4"/>
  <c r="C24" i="4" s="1"/>
  <c r="B25" i="4"/>
  <c r="C25" i="4" s="1"/>
  <c r="B26" i="4"/>
  <c r="C26" i="4" s="1"/>
  <c r="B27" i="4"/>
  <c r="C27" i="4" s="1"/>
  <c r="B28" i="4"/>
  <c r="C28" i="4" s="1"/>
  <c r="B29" i="4"/>
  <c r="C29" i="4" s="1"/>
  <c r="B30" i="4"/>
  <c r="C30" i="4" s="1"/>
  <c r="B31" i="4"/>
  <c r="C31" i="4" s="1"/>
  <c r="B22" i="3"/>
  <c r="C22" i="3" s="1"/>
  <c r="A22" i="14" s="1"/>
  <c r="B23" i="3"/>
  <c r="C23" i="3" s="1"/>
  <c r="A23" i="14" s="1"/>
  <c r="B24" i="3"/>
  <c r="C24" i="3"/>
  <c r="A24" i="14" s="1"/>
  <c r="D24" i="3"/>
  <c r="B24" i="14" s="1"/>
  <c r="B25" i="3"/>
  <c r="C25" i="3" s="1"/>
  <c r="A25" i="14" s="1"/>
  <c r="B26" i="3"/>
  <c r="C26" i="3" s="1"/>
  <c r="A26" i="14" s="1"/>
  <c r="B27" i="3"/>
  <c r="C27" i="3" s="1"/>
  <c r="A27" i="14" s="1"/>
  <c r="B28" i="3"/>
  <c r="D28" i="3" s="1"/>
  <c r="B28" i="14" s="1"/>
  <c r="C28" i="3"/>
  <c r="A28" i="14" s="1"/>
  <c r="B29" i="3"/>
  <c r="C29" i="3" s="1"/>
  <c r="A29" i="14" s="1"/>
  <c r="B30" i="3"/>
  <c r="C30" i="3" s="1"/>
  <c r="A30" i="14" s="1"/>
  <c r="B31" i="3"/>
  <c r="C31" i="3" s="1"/>
  <c r="A31" i="14" s="1"/>
  <c r="B22" i="12"/>
  <c r="C22" i="12" s="1"/>
  <c r="E22" i="12"/>
  <c r="F22" i="12" s="1"/>
  <c r="J22" i="12"/>
  <c r="K22" i="12"/>
  <c r="B23" i="12"/>
  <c r="C23" i="12" s="1"/>
  <c r="E23" i="12"/>
  <c r="F23" i="12" s="1"/>
  <c r="J23" i="12"/>
  <c r="K23" i="12"/>
  <c r="B24" i="12"/>
  <c r="C24" i="12" s="1"/>
  <c r="E24" i="12"/>
  <c r="F24" i="12" s="1"/>
  <c r="J24" i="12"/>
  <c r="K24" i="12"/>
  <c r="B25" i="12"/>
  <c r="C25" i="12" s="1"/>
  <c r="H25" i="12" s="1"/>
  <c r="E25" i="12"/>
  <c r="F25" i="12" s="1"/>
  <c r="J25" i="12"/>
  <c r="K25" i="12"/>
  <c r="B26" i="12"/>
  <c r="C26" i="12" s="1"/>
  <c r="E26" i="12"/>
  <c r="F26" i="12" s="1"/>
  <c r="J26" i="12"/>
  <c r="K26" i="12"/>
  <c r="B27" i="12"/>
  <c r="C27" i="12"/>
  <c r="E27" i="12"/>
  <c r="F27" i="12" s="1"/>
  <c r="J27" i="12"/>
  <c r="K27" i="12"/>
  <c r="B28" i="12"/>
  <c r="C28" i="12" s="1"/>
  <c r="E28" i="12"/>
  <c r="F28" i="12" s="1"/>
  <c r="J28" i="12"/>
  <c r="K28" i="12"/>
  <c r="B29" i="12"/>
  <c r="C29" i="12" s="1"/>
  <c r="H29" i="12" s="1"/>
  <c r="E29" i="12"/>
  <c r="F29" i="12" s="1"/>
  <c r="J29" i="12"/>
  <c r="K29" i="12"/>
  <c r="B30" i="12"/>
  <c r="C30" i="12" s="1"/>
  <c r="E30" i="12"/>
  <c r="F30" i="12" s="1"/>
  <c r="J30" i="12"/>
  <c r="K30" i="12"/>
  <c r="B31" i="12"/>
  <c r="C31" i="12" s="1"/>
  <c r="H31" i="12" s="1"/>
  <c r="E31" i="12"/>
  <c r="F31" i="12" s="1"/>
  <c r="J31" i="12"/>
  <c r="K31" i="12"/>
  <c r="C22" i="1"/>
  <c r="H22" i="1" s="1"/>
  <c r="E22" i="1"/>
  <c r="F22" i="1" s="1"/>
  <c r="J22" i="1"/>
  <c r="C23" i="1"/>
  <c r="H23" i="1" s="1"/>
  <c r="E23" i="1"/>
  <c r="F23" i="1" s="1"/>
  <c r="J23" i="1"/>
  <c r="C24" i="1"/>
  <c r="H24" i="1" s="1"/>
  <c r="E24" i="1"/>
  <c r="F24" i="1" s="1"/>
  <c r="J24" i="1"/>
  <c r="C25" i="1"/>
  <c r="H25" i="1" s="1"/>
  <c r="E25" i="1"/>
  <c r="F25" i="1" s="1"/>
  <c r="J25" i="1"/>
  <c r="C26" i="1"/>
  <c r="H26" i="1" s="1"/>
  <c r="E26" i="1"/>
  <c r="F26" i="1" s="1"/>
  <c r="J26" i="1"/>
  <c r="C27" i="1"/>
  <c r="H27" i="1" s="1"/>
  <c r="E27" i="1"/>
  <c r="F27" i="1" s="1"/>
  <c r="J27" i="1"/>
  <c r="C28" i="1"/>
  <c r="H28" i="1" s="1"/>
  <c r="E28" i="1"/>
  <c r="F28" i="1" s="1"/>
  <c r="J28" i="1"/>
  <c r="C29" i="1"/>
  <c r="H29" i="1" s="1"/>
  <c r="E29" i="1"/>
  <c r="F29" i="1" s="1"/>
  <c r="J29" i="1"/>
  <c r="C30" i="1"/>
  <c r="H30" i="1" s="1"/>
  <c r="E30" i="1"/>
  <c r="F30" i="1" s="1"/>
  <c r="J30" i="1"/>
  <c r="C31" i="1"/>
  <c r="H31" i="1" s="1"/>
  <c r="E31" i="1"/>
  <c r="F31" i="1" s="1"/>
  <c r="J31" i="1"/>
  <c r="G26" i="12" l="1"/>
  <c r="G22" i="12"/>
  <c r="G31" i="1"/>
  <c r="G30" i="1"/>
  <c r="I30" i="1" s="1"/>
  <c r="L30" i="1" s="1"/>
  <c r="G29" i="1"/>
  <c r="G28" i="1"/>
  <c r="I28" i="1" s="1"/>
  <c r="L28" i="1" s="1"/>
  <c r="G27" i="1"/>
  <c r="I27" i="1" s="1"/>
  <c r="L27" i="1" s="1"/>
  <c r="G26" i="1"/>
  <c r="G25" i="1"/>
  <c r="G24" i="1"/>
  <c r="G23" i="1"/>
  <c r="I23" i="1" s="1"/>
  <c r="L23" i="1" s="1"/>
  <c r="G22" i="1"/>
  <c r="I22" i="1" s="1"/>
  <c r="L22" i="1" s="1"/>
  <c r="G28" i="12"/>
  <c r="D31" i="3"/>
  <c r="B31" i="14" s="1"/>
  <c r="G31" i="12"/>
  <c r="I31" i="12" s="1"/>
  <c r="L31" i="12" s="1"/>
  <c r="D31" i="11" s="1"/>
  <c r="G29" i="12"/>
  <c r="I29" i="12" s="1"/>
  <c r="L29" i="12" s="1"/>
  <c r="D29" i="11" s="1"/>
  <c r="G23" i="12"/>
  <c r="H27" i="12"/>
  <c r="G25" i="12"/>
  <c r="I25" i="12" s="1"/>
  <c r="L25" i="12" s="1"/>
  <c r="D25" i="11" s="1"/>
  <c r="D23" i="3"/>
  <c r="B23" i="14" s="1"/>
  <c r="G27" i="12"/>
  <c r="D27" i="3"/>
  <c r="B27" i="14" s="1"/>
  <c r="I31" i="1"/>
  <c r="L31" i="1" s="1"/>
  <c r="I29" i="1"/>
  <c r="L29" i="1" s="1"/>
  <c r="I26" i="1"/>
  <c r="L26" i="1" s="1"/>
  <c r="I25" i="1"/>
  <c r="L25" i="1" s="1"/>
  <c r="I24" i="1"/>
  <c r="L24" i="1" s="1"/>
  <c r="D30" i="3"/>
  <c r="B30" i="14" s="1"/>
  <c r="D26" i="3"/>
  <c r="B26" i="14" s="1"/>
  <c r="D22" i="3"/>
  <c r="B22" i="14" s="1"/>
  <c r="D29" i="3"/>
  <c r="B29" i="14" s="1"/>
  <c r="D25" i="3"/>
  <c r="B25" i="14" s="1"/>
  <c r="H30" i="12"/>
  <c r="H24" i="12"/>
  <c r="G30" i="12"/>
  <c r="H26" i="12"/>
  <c r="I26" i="12" s="1"/>
  <c r="L26" i="12" s="1"/>
  <c r="D26" i="11" s="1"/>
  <c r="H28" i="12"/>
  <c r="G24" i="12"/>
  <c r="H22" i="12"/>
  <c r="I22" i="12" s="1"/>
  <c r="L22" i="12" s="1"/>
  <c r="D22" i="11" s="1"/>
  <c r="H23" i="12"/>
  <c r="D32" i="11"/>
  <c r="D33" i="11"/>
  <c r="D34" i="11"/>
  <c r="D35" i="11"/>
  <c r="D36" i="11"/>
  <c r="D37" i="11"/>
  <c r="D38" i="11"/>
  <c r="D39" i="11"/>
  <c r="D40" i="11"/>
  <c r="D41" i="11"/>
  <c r="B21" i="12"/>
  <c r="C21" i="12" s="1"/>
  <c r="B20" i="12"/>
  <c r="C20" i="12" s="1"/>
  <c r="B19" i="12"/>
  <c r="C19" i="12" s="1"/>
  <c r="B18" i="12"/>
  <c r="C18" i="12" s="1"/>
  <c r="B17" i="12"/>
  <c r="C17" i="12" s="1"/>
  <c r="B16" i="12"/>
  <c r="B15" i="12"/>
  <c r="C15" i="12" s="1"/>
  <c r="B14" i="12"/>
  <c r="C14" i="12" s="1"/>
  <c r="B13" i="12"/>
  <c r="C13" i="12" s="1"/>
  <c r="B12" i="12"/>
  <c r="C12" i="12" s="1"/>
  <c r="B11" i="12"/>
  <c r="B10" i="12"/>
  <c r="C10" i="12" s="1"/>
  <c r="B9" i="12"/>
  <c r="C9" i="12" s="1"/>
  <c r="B8" i="12"/>
  <c r="C8" i="12" s="1"/>
  <c r="B7" i="12"/>
  <c r="C7" i="12" s="1"/>
  <c r="B6" i="12"/>
  <c r="C6" i="12" s="1"/>
  <c r="B5" i="12"/>
  <c r="C5" i="12" s="1"/>
  <c r="B4" i="12"/>
  <c r="C4" i="12" s="1"/>
  <c r="B3" i="12"/>
  <c r="C3" i="12" s="1"/>
  <c r="B2" i="12"/>
  <c r="B21" i="3"/>
  <c r="C21" i="3" s="1"/>
  <c r="A21" i="14" s="1"/>
  <c r="B20" i="3"/>
  <c r="D20" i="3" s="1"/>
  <c r="B20" i="14" s="1"/>
  <c r="B19" i="3"/>
  <c r="D19" i="3" s="1"/>
  <c r="B19" i="14" s="1"/>
  <c r="B18" i="3"/>
  <c r="C18" i="3" s="1"/>
  <c r="A18" i="14" s="1"/>
  <c r="B17" i="3"/>
  <c r="D17" i="3" s="1"/>
  <c r="B17" i="14" s="1"/>
  <c r="B16" i="3"/>
  <c r="C16" i="3" s="1"/>
  <c r="A16" i="14" s="1"/>
  <c r="B15" i="3"/>
  <c r="D15" i="3" s="1"/>
  <c r="B15" i="14" s="1"/>
  <c r="B14" i="3"/>
  <c r="D14" i="3" s="1"/>
  <c r="B14" i="14" s="1"/>
  <c r="B13" i="3"/>
  <c r="D13" i="3" s="1"/>
  <c r="B13" i="14" s="1"/>
  <c r="B12" i="3"/>
  <c r="D12" i="3" s="1"/>
  <c r="B12" i="14" s="1"/>
  <c r="B11" i="3"/>
  <c r="D11" i="3" s="1"/>
  <c r="B11" i="14" s="1"/>
  <c r="B10" i="3"/>
  <c r="C10" i="3" s="1"/>
  <c r="A10" i="14" s="1"/>
  <c r="B9" i="3"/>
  <c r="C9" i="3" s="1"/>
  <c r="A9" i="14" s="1"/>
  <c r="B8" i="3"/>
  <c r="C8" i="3" s="1"/>
  <c r="A8" i="14" s="1"/>
  <c r="B7" i="3"/>
  <c r="D7" i="3" s="1"/>
  <c r="B7" i="14" s="1"/>
  <c r="B6" i="3"/>
  <c r="D6" i="3" s="1"/>
  <c r="B6" i="14" s="1"/>
  <c r="B5" i="3"/>
  <c r="D5" i="3" s="1"/>
  <c r="B5" i="14" s="1"/>
  <c r="B4" i="3"/>
  <c r="D4" i="3" s="1"/>
  <c r="B4" i="14" s="1"/>
  <c r="B3" i="3"/>
  <c r="D3" i="3" s="1"/>
  <c r="B3" i="14" s="1"/>
  <c r="B2" i="3"/>
  <c r="D2" i="3" s="1"/>
  <c r="B2" i="14" s="1"/>
  <c r="B21" i="4"/>
  <c r="C21" i="4" s="1"/>
  <c r="B20" i="4"/>
  <c r="C20" i="4" s="1"/>
  <c r="B19" i="4"/>
  <c r="C19" i="4" s="1"/>
  <c r="B18" i="4"/>
  <c r="B17" i="4"/>
  <c r="B16" i="4"/>
  <c r="B15" i="4"/>
  <c r="C15" i="4" s="1"/>
  <c r="B14" i="4"/>
  <c r="B13" i="4"/>
  <c r="B12" i="4"/>
  <c r="B11" i="4"/>
  <c r="B10" i="4"/>
  <c r="B9" i="4"/>
  <c r="B8" i="4"/>
  <c r="C8" i="4" s="1"/>
  <c r="B7" i="4"/>
  <c r="B6" i="4"/>
  <c r="B5" i="4"/>
  <c r="B4" i="4"/>
  <c r="B3" i="4"/>
  <c r="B2" i="4"/>
  <c r="B21" i="7"/>
  <c r="B20" i="7"/>
  <c r="B19" i="7"/>
  <c r="C19" i="7" s="1"/>
  <c r="B18" i="7"/>
  <c r="B17" i="7"/>
  <c r="B16" i="7"/>
  <c r="C16" i="7" s="1"/>
  <c r="B15" i="7"/>
  <c r="B14" i="7"/>
  <c r="B13" i="7"/>
  <c r="B12" i="7"/>
  <c r="B11" i="7"/>
  <c r="B10" i="7"/>
  <c r="B9" i="7"/>
  <c r="B8" i="7"/>
  <c r="B7" i="7"/>
  <c r="C7" i="7" s="1"/>
  <c r="B6" i="7"/>
  <c r="B5" i="7"/>
  <c r="B3" i="7"/>
  <c r="B2" i="7"/>
  <c r="B21" i="8"/>
  <c r="B20" i="8"/>
  <c r="B19" i="8"/>
  <c r="B18" i="8"/>
  <c r="C18" i="8" s="1"/>
  <c r="B17" i="8"/>
  <c r="B16" i="8"/>
  <c r="B15" i="8"/>
  <c r="B14" i="8"/>
  <c r="C14" i="8" s="1"/>
  <c r="B13" i="8"/>
  <c r="B12" i="8"/>
  <c r="B11" i="8"/>
  <c r="B10" i="8"/>
  <c r="C10" i="8" s="1"/>
  <c r="B9" i="8"/>
  <c r="B8" i="8"/>
  <c r="B7" i="8"/>
  <c r="B6" i="8"/>
  <c r="C6" i="8" s="1"/>
  <c r="B5" i="8"/>
  <c r="B4" i="8"/>
  <c r="B3" i="8"/>
  <c r="B2" i="8"/>
  <c r="B21" i="9"/>
  <c r="B20" i="9"/>
  <c r="B19" i="9"/>
  <c r="B18" i="9"/>
  <c r="C18" i="9" s="1"/>
  <c r="B17" i="9"/>
  <c r="B16" i="9"/>
  <c r="B15" i="9"/>
  <c r="B14" i="9"/>
  <c r="C14" i="9" s="1"/>
  <c r="B13" i="9"/>
  <c r="B12" i="9"/>
  <c r="B11" i="9"/>
  <c r="B10" i="9"/>
  <c r="C10" i="9" s="1"/>
  <c r="B9" i="9"/>
  <c r="B8" i="9"/>
  <c r="B7" i="9"/>
  <c r="B6" i="9"/>
  <c r="C6" i="9" s="1"/>
  <c r="B5" i="9"/>
  <c r="B4" i="9"/>
  <c r="B3" i="9"/>
  <c r="B2" i="9"/>
  <c r="B21" i="10"/>
  <c r="B20" i="10"/>
  <c r="B19" i="10"/>
  <c r="C19" i="10" s="1"/>
  <c r="B18" i="10"/>
  <c r="C18" i="10" s="1"/>
  <c r="B17" i="10"/>
  <c r="C17" i="10" s="1"/>
  <c r="B16" i="10"/>
  <c r="B15" i="10"/>
  <c r="B14" i="10"/>
  <c r="B13" i="10"/>
  <c r="B12" i="10"/>
  <c r="B11" i="10"/>
  <c r="C11" i="10" s="1"/>
  <c r="B10" i="10"/>
  <c r="B9" i="10"/>
  <c r="B8" i="10"/>
  <c r="B7" i="10"/>
  <c r="B6" i="10"/>
  <c r="B5" i="10"/>
  <c r="B4" i="10"/>
  <c r="B3" i="10"/>
  <c r="B2" i="10"/>
  <c r="C21" i="10"/>
  <c r="C20" i="10"/>
  <c r="C16" i="10"/>
  <c r="C15" i="10"/>
  <c r="C14" i="10"/>
  <c r="C13" i="10"/>
  <c r="C12" i="10"/>
  <c r="C3" i="4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J21" i="12"/>
  <c r="E21" i="12"/>
  <c r="F21" i="12" s="1"/>
  <c r="J20" i="12"/>
  <c r="E20" i="12"/>
  <c r="F20" i="12" s="1"/>
  <c r="J19" i="12"/>
  <c r="E19" i="12"/>
  <c r="F19" i="12" s="1"/>
  <c r="J18" i="12"/>
  <c r="E18" i="12"/>
  <c r="F18" i="12" s="1"/>
  <c r="J17" i="12"/>
  <c r="E17" i="12"/>
  <c r="F17" i="12" s="1"/>
  <c r="J16" i="12"/>
  <c r="E16" i="12"/>
  <c r="F16" i="12" s="1"/>
  <c r="C16" i="12"/>
  <c r="J15" i="12"/>
  <c r="E15" i="12"/>
  <c r="F15" i="12" s="1"/>
  <c r="J14" i="12"/>
  <c r="E14" i="12"/>
  <c r="F14" i="12" s="1"/>
  <c r="J13" i="12"/>
  <c r="E13" i="12"/>
  <c r="F13" i="12" s="1"/>
  <c r="J12" i="12"/>
  <c r="E12" i="12"/>
  <c r="F12" i="12" s="1"/>
  <c r="J11" i="12"/>
  <c r="E11" i="12"/>
  <c r="F11" i="12" s="1"/>
  <c r="C11" i="12"/>
  <c r="J10" i="12"/>
  <c r="E10" i="12"/>
  <c r="F10" i="12" s="1"/>
  <c r="J9" i="12"/>
  <c r="E9" i="12"/>
  <c r="F9" i="12" s="1"/>
  <c r="J8" i="12"/>
  <c r="E8" i="12"/>
  <c r="F8" i="12" s="1"/>
  <c r="J7" i="12"/>
  <c r="E7" i="12"/>
  <c r="F7" i="12" s="1"/>
  <c r="J6" i="12"/>
  <c r="E6" i="12"/>
  <c r="F6" i="12" s="1"/>
  <c r="J5" i="12"/>
  <c r="E5" i="12"/>
  <c r="F5" i="12" s="1"/>
  <c r="J4" i="12"/>
  <c r="E4" i="12"/>
  <c r="F4" i="12" s="1"/>
  <c r="J3" i="12"/>
  <c r="E3" i="12"/>
  <c r="F3" i="12" s="1"/>
  <c r="J2" i="12"/>
  <c r="E2" i="12"/>
  <c r="F2" i="12" s="1"/>
  <c r="C2" i="12"/>
  <c r="D21" i="3"/>
  <c r="B21" i="14" s="1"/>
  <c r="C21" i="1"/>
  <c r="H21" i="1" s="1"/>
  <c r="C20" i="1"/>
  <c r="H20" i="1" s="1"/>
  <c r="C19" i="1"/>
  <c r="H19" i="1" s="1"/>
  <c r="C18" i="1"/>
  <c r="H18" i="1" s="1"/>
  <c r="C17" i="1"/>
  <c r="H17" i="1" s="1"/>
  <c r="C16" i="1"/>
  <c r="H16" i="1" s="1"/>
  <c r="C15" i="1"/>
  <c r="H15" i="1" s="1"/>
  <c r="C14" i="1"/>
  <c r="H14" i="1" s="1"/>
  <c r="C13" i="1"/>
  <c r="H13" i="1" s="1"/>
  <c r="C12" i="1"/>
  <c r="H12" i="1" s="1"/>
  <c r="C11" i="1"/>
  <c r="H11" i="1" s="1"/>
  <c r="C10" i="1"/>
  <c r="H10" i="1" s="1"/>
  <c r="C9" i="1"/>
  <c r="H9" i="1" s="1"/>
  <c r="C8" i="1"/>
  <c r="H8" i="1" s="1"/>
  <c r="C7" i="1"/>
  <c r="H7" i="1" s="1"/>
  <c r="C6" i="1"/>
  <c r="H6" i="1" s="1"/>
  <c r="C5" i="1"/>
  <c r="H5" i="1" s="1"/>
  <c r="C4" i="1"/>
  <c r="H4" i="1" s="1"/>
  <c r="C3" i="1"/>
  <c r="H3" i="1" s="1"/>
  <c r="C2" i="1"/>
  <c r="H2" i="1" s="1"/>
  <c r="I27" i="12" l="1"/>
  <c r="L27" i="12" s="1"/>
  <c r="D27" i="11" s="1"/>
  <c r="I28" i="12"/>
  <c r="L28" i="12" s="1"/>
  <c r="D28" i="11" s="1"/>
  <c r="O2" i="12"/>
  <c r="I30" i="12"/>
  <c r="L30" i="12" s="1"/>
  <c r="D30" i="11" s="1"/>
  <c r="C7" i="4"/>
  <c r="I23" i="12"/>
  <c r="L23" i="12" s="1"/>
  <c r="D23" i="11" s="1"/>
  <c r="C12" i="3"/>
  <c r="A12" i="14" s="1"/>
  <c r="C11" i="7"/>
  <c r="C4" i="8"/>
  <c r="C13" i="3"/>
  <c r="A13" i="14" s="1"/>
  <c r="C20" i="7"/>
  <c r="C11" i="8"/>
  <c r="I24" i="12"/>
  <c r="L24" i="12" s="1"/>
  <c r="D24" i="11" s="1"/>
  <c r="O5" i="12"/>
  <c r="C16" i="8"/>
  <c r="C4" i="7"/>
  <c r="C4" i="3"/>
  <c r="A4" i="14" s="1"/>
  <c r="C4" i="4"/>
  <c r="C16" i="4"/>
  <c r="C13" i="7"/>
  <c r="C10" i="10"/>
  <c r="C2" i="8"/>
  <c r="C4" i="10"/>
  <c r="C8" i="10"/>
  <c r="G6" i="12"/>
  <c r="C16" i="9"/>
  <c r="C2" i="9"/>
  <c r="C5" i="10"/>
  <c r="C5" i="9"/>
  <c r="C13" i="8"/>
  <c r="C21" i="7"/>
  <c r="C9" i="10"/>
  <c r="C9" i="9"/>
  <c r="C17" i="9"/>
  <c r="C5" i="8"/>
  <c r="C9" i="8"/>
  <c r="C17" i="8"/>
  <c r="C21" i="8"/>
  <c r="C9" i="7"/>
  <c r="C17" i="7"/>
  <c r="C9" i="4"/>
  <c r="C17" i="4"/>
  <c r="C13" i="4"/>
  <c r="D9" i="3"/>
  <c r="B9" i="14" s="1"/>
  <c r="C5" i="3"/>
  <c r="A5" i="14" s="1"/>
  <c r="C17" i="3"/>
  <c r="A17" i="14" s="1"/>
  <c r="C21" i="9"/>
  <c r="C20" i="3"/>
  <c r="A20" i="14" s="1"/>
  <c r="C20" i="8"/>
  <c r="C20" i="9"/>
  <c r="C15" i="7"/>
  <c r="C15" i="8"/>
  <c r="C13" i="9"/>
  <c r="C12" i="4"/>
  <c r="C12" i="7"/>
  <c r="C12" i="8"/>
  <c r="C12" i="9"/>
  <c r="C8" i="7"/>
  <c r="C8" i="9"/>
  <c r="C8" i="8"/>
  <c r="C5" i="4"/>
  <c r="C5" i="7"/>
  <c r="C4" i="9"/>
  <c r="C2" i="10"/>
  <c r="D8" i="3"/>
  <c r="B8" i="14" s="1"/>
  <c r="D16" i="3"/>
  <c r="B16" i="14" s="1"/>
  <c r="C3" i="10"/>
  <c r="C7" i="9"/>
  <c r="C6" i="10"/>
  <c r="H10" i="12"/>
  <c r="G10" i="12"/>
  <c r="G4" i="12"/>
  <c r="H4" i="12"/>
  <c r="G5" i="12"/>
  <c r="H5" i="12"/>
  <c r="G7" i="12"/>
  <c r="H7" i="12"/>
  <c r="G8" i="12"/>
  <c r="H8" i="12"/>
  <c r="G9" i="12"/>
  <c r="H9" i="12"/>
  <c r="G11" i="12"/>
  <c r="H11" i="12"/>
  <c r="G12" i="12"/>
  <c r="H12" i="12"/>
  <c r="G13" i="12"/>
  <c r="H13" i="12"/>
  <c r="G15" i="12"/>
  <c r="H15" i="12"/>
  <c r="G16" i="12"/>
  <c r="H16" i="12"/>
  <c r="G17" i="12"/>
  <c r="H17" i="12"/>
  <c r="G19" i="12"/>
  <c r="H19" i="12"/>
  <c r="G20" i="12"/>
  <c r="H20" i="12"/>
  <c r="G21" i="12"/>
  <c r="H21" i="12"/>
  <c r="H14" i="12"/>
  <c r="G14" i="12"/>
  <c r="C3" i="9"/>
  <c r="C15" i="9"/>
  <c r="C19" i="9"/>
  <c r="C3" i="8"/>
  <c r="C7" i="8"/>
  <c r="C19" i="8"/>
  <c r="C3" i="7"/>
  <c r="C11" i="4"/>
  <c r="H2" i="12"/>
  <c r="H18" i="12"/>
  <c r="G2" i="12"/>
  <c r="G18" i="12"/>
  <c r="G3" i="12"/>
  <c r="H3" i="12"/>
  <c r="C7" i="10"/>
  <c r="C11" i="9"/>
  <c r="H6" i="12"/>
  <c r="C2" i="3"/>
  <c r="A2" i="14" s="1"/>
  <c r="C6" i="3"/>
  <c r="A6" i="14" s="1"/>
  <c r="C14" i="3"/>
  <c r="A14" i="14" s="1"/>
  <c r="D10" i="3"/>
  <c r="B10" i="14" s="1"/>
  <c r="D18" i="3"/>
  <c r="B18" i="14" s="1"/>
  <c r="C3" i="3"/>
  <c r="A3" i="14" s="1"/>
  <c r="C7" i="3"/>
  <c r="A7" i="14" s="1"/>
  <c r="C11" i="3"/>
  <c r="A11" i="14" s="1"/>
  <c r="C15" i="3"/>
  <c r="A15" i="14" s="1"/>
  <c r="C19" i="3"/>
  <c r="A19" i="14" s="1"/>
  <c r="C2" i="4"/>
  <c r="C6" i="4"/>
  <c r="C10" i="4"/>
  <c r="C14" i="4"/>
  <c r="C18" i="4"/>
  <c r="C2" i="7"/>
  <c r="C6" i="7"/>
  <c r="C10" i="7"/>
  <c r="C14" i="7"/>
  <c r="C18" i="7"/>
  <c r="I2" i="12" l="1"/>
  <c r="L2" i="12" s="1"/>
  <c r="D2" i="11" s="1"/>
  <c r="I18" i="12"/>
  <c r="L18" i="12" s="1"/>
  <c r="D18" i="11" s="1"/>
  <c r="E11" i="3"/>
  <c r="I6" i="12"/>
  <c r="L6" i="12" s="1"/>
  <c r="D6" i="11" s="1"/>
  <c r="E12" i="3"/>
  <c r="E21" i="3"/>
  <c r="I19" i="12"/>
  <c r="L19" i="12" s="1"/>
  <c r="D19" i="11" s="1"/>
  <c r="I16" i="12"/>
  <c r="L16" i="12" s="1"/>
  <c r="D16" i="11" s="1"/>
  <c r="I8" i="12"/>
  <c r="L8" i="12" s="1"/>
  <c r="D8" i="11" s="1"/>
  <c r="L30" i="7"/>
  <c r="E24" i="3"/>
  <c r="N24" i="3" s="1"/>
  <c r="L25" i="7"/>
  <c r="E18" i="3"/>
  <c r="E9" i="3"/>
  <c r="E6" i="3"/>
  <c r="L31" i="7"/>
  <c r="I3" i="12"/>
  <c r="L3" i="12" s="1"/>
  <c r="D3" i="11" s="1"/>
  <c r="E30" i="3"/>
  <c r="K30" i="3" s="1"/>
  <c r="E27" i="3"/>
  <c r="I27" i="3" s="1"/>
  <c r="E5" i="3"/>
  <c r="J26" i="4"/>
  <c r="L30" i="9"/>
  <c r="K26" i="8"/>
  <c r="J22" i="4"/>
  <c r="J31" i="4"/>
  <c r="E31" i="3"/>
  <c r="N31" i="3" s="1"/>
  <c r="E10" i="3"/>
  <c r="N10" i="3" s="1"/>
  <c r="E15" i="3"/>
  <c r="E16" i="3"/>
  <c r="K27" i="8"/>
  <c r="E22" i="8"/>
  <c r="F22" i="8" s="1"/>
  <c r="G22" i="8" s="1"/>
  <c r="K23" i="8"/>
  <c r="L27" i="9"/>
  <c r="K31" i="10"/>
  <c r="I17" i="12"/>
  <c r="L17" i="12" s="1"/>
  <c r="D17" i="11" s="1"/>
  <c r="I12" i="12"/>
  <c r="L12" i="12" s="1"/>
  <c r="D12" i="11" s="1"/>
  <c r="I9" i="12"/>
  <c r="L9" i="12" s="1"/>
  <c r="D9" i="11" s="1"/>
  <c r="I7" i="12"/>
  <c r="L7" i="12" s="1"/>
  <c r="D7" i="11" s="1"/>
  <c r="I4" i="12"/>
  <c r="L4" i="12" s="1"/>
  <c r="D4" i="11" s="1"/>
  <c r="E29" i="3"/>
  <c r="K29" i="3" s="1"/>
  <c r="E26" i="3"/>
  <c r="N26" i="3" s="1"/>
  <c r="E17" i="3"/>
  <c r="E14" i="3"/>
  <c r="E3" i="3"/>
  <c r="E19" i="3"/>
  <c r="E4" i="3"/>
  <c r="E20" i="3"/>
  <c r="L23" i="7"/>
  <c r="L27" i="7"/>
  <c r="K28" i="8"/>
  <c r="L28" i="9"/>
  <c r="L31" i="9"/>
  <c r="K24" i="10"/>
  <c r="E28" i="3"/>
  <c r="N28" i="3" s="1"/>
  <c r="E13" i="3"/>
  <c r="E22" i="3"/>
  <c r="K22" i="3" s="1"/>
  <c r="Q7" i="3"/>
  <c r="I14" i="12"/>
  <c r="L14" i="12" s="1"/>
  <c r="D14" i="11" s="1"/>
  <c r="I10" i="12"/>
  <c r="L10" i="12" s="1"/>
  <c r="D10" i="11" s="1"/>
  <c r="E23" i="3"/>
  <c r="K23" i="3" s="1"/>
  <c r="E25" i="3"/>
  <c r="K25" i="3" s="1"/>
  <c r="E2" i="3"/>
  <c r="N2" i="3" s="1"/>
  <c r="E7" i="3"/>
  <c r="E8" i="3"/>
  <c r="J27" i="4"/>
  <c r="L24" i="7"/>
  <c r="K22" i="8"/>
  <c r="L22" i="9"/>
  <c r="L24" i="9"/>
  <c r="K22" i="10"/>
  <c r="K29" i="10"/>
  <c r="K26" i="10"/>
  <c r="K30" i="8"/>
  <c r="L29" i="7"/>
  <c r="J25" i="4"/>
  <c r="K28" i="3"/>
  <c r="I29" i="3"/>
  <c r="N22" i="3"/>
  <c r="N23" i="3"/>
  <c r="I11" i="12"/>
  <c r="L11" i="12" s="1"/>
  <c r="D11" i="11" s="1"/>
  <c r="I21" i="12"/>
  <c r="L21" i="12" s="1"/>
  <c r="D21" i="11" s="1"/>
  <c r="I20" i="12"/>
  <c r="L20" i="12" s="1"/>
  <c r="D20" i="11" s="1"/>
  <c r="I15" i="12"/>
  <c r="L15" i="12" s="1"/>
  <c r="D15" i="11" s="1"/>
  <c r="I13" i="12"/>
  <c r="L13" i="12" s="1"/>
  <c r="D13" i="11" s="1"/>
  <c r="I5" i="12"/>
  <c r="L5" i="12" s="1"/>
  <c r="D5" i="11" s="1"/>
  <c r="O3" i="12"/>
  <c r="O1" i="12"/>
  <c r="C22" i="11"/>
  <c r="C23" i="11"/>
  <c r="C24" i="11"/>
  <c r="C25" i="11"/>
  <c r="C26" i="11"/>
  <c r="C27" i="11"/>
  <c r="C28" i="11"/>
  <c r="C29" i="11"/>
  <c r="C30" i="11"/>
  <c r="C31" i="11"/>
  <c r="C32" i="11"/>
  <c r="E32" i="11"/>
  <c r="F32" i="11"/>
  <c r="G32" i="11"/>
  <c r="H32" i="11"/>
  <c r="I32" i="11"/>
  <c r="C33" i="11"/>
  <c r="E33" i="11"/>
  <c r="F33" i="11"/>
  <c r="G33" i="11"/>
  <c r="H33" i="11"/>
  <c r="I33" i="11"/>
  <c r="C34" i="11"/>
  <c r="E34" i="11"/>
  <c r="F34" i="11"/>
  <c r="G34" i="11"/>
  <c r="H34" i="11"/>
  <c r="I34" i="11"/>
  <c r="C35" i="11"/>
  <c r="E35" i="11"/>
  <c r="F35" i="11"/>
  <c r="G35" i="11"/>
  <c r="H35" i="11"/>
  <c r="I35" i="11"/>
  <c r="C36" i="11"/>
  <c r="E36" i="11"/>
  <c r="F36" i="11"/>
  <c r="G36" i="11"/>
  <c r="H36" i="11"/>
  <c r="I36" i="11"/>
  <c r="C37" i="11"/>
  <c r="E37" i="11"/>
  <c r="F37" i="11"/>
  <c r="G37" i="11"/>
  <c r="H37" i="11"/>
  <c r="I37" i="11"/>
  <c r="C38" i="11"/>
  <c r="E38" i="11"/>
  <c r="F38" i="11"/>
  <c r="G38" i="11"/>
  <c r="H38" i="11"/>
  <c r="I38" i="11"/>
  <c r="C39" i="11"/>
  <c r="E39" i="11"/>
  <c r="F39" i="11"/>
  <c r="G39" i="11"/>
  <c r="H39" i="11"/>
  <c r="I39" i="11"/>
  <c r="C40" i="11"/>
  <c r="E40" i="11"/>
  <c r="F40" i="11"/>
  <c r="G40" i="11"/>
  <c r="H40" i="11"/>
  <c r="I40" i="11"/>
  <c r="C41" i="11"/>
  <c r="E41" i="11"/>
  <c r="F41" i="11"/>
  <c r="G41" i="11"/>
  <c r="H41" i="11"/>
  <c r="I41" i="11"/>
  <c r="A3" i="11"/>
  <c r="M3" i="11" s="1"/>
  <c r="B3" i="11"/>
  <c r="A4" i="11"/>
  <c r="M4" i="11" s="1"/>
  <c r="B4" i="11"/>
  <c r="A5" i="11"/>
  <c r="M5" i="11" s="1"/>
  <c r="B5" i="11"/>
  <c r="A6" i="11"/>
  <c r="M6" i="11" s="1"/>
  <c r="B6" i="11"/>
  <c r="A7" i="11"/>
  <c r="M7" i="11" s="1"/>
  <c r="B7" i="11"/>
  <c r="A8" i="11"/>
  <c r="M8" i="11" s="1"/>
  <c r="B8" i="11"/>
  <c r="A9" i="11"/>
  <c r="M9" i="11" s="1"/>
  <c r="B9" i="11"/>
  <c r="A10" i="11"/>
  <c r="M10" i="11" s="1"/>
  <c r="B10" i="11"/>
  <c r="A11" i="11"/>
  <c r="M11" i="11" s="1"/>
  <c r="B11" i="11"/>
  <c r="A12" i="11"/>
  <c r="M12" i="11" s="1"/>
  <c r="B12" i="11"/>
  <c r="A13" i="11"/>
  <c r="M13" i="11" s="1"/>
  <c r="B13" i="11"/>
  <c r="A14" i="11"/>
  <c r="M14" i="11" s="1"/>
  <c r="B14" i="11"/>
  <c r="A15" i="11"/>
  <c r="M15" i="11" s="1"/>
  <c r="B15" i="11"/>
  <c r="A16" i="11"/>
  <c r="M16" i="11" s="1"/>
  <c r="B16" i="11"/>
  <c r="A17" i="11"/>
  <c r="M17" i="11" s="1"/>
  <c r="B17" i="11"/>
  <c r="A18" i="11"/>
  <c r="M18" i="11" s="1"/>
  <c r="B18" i="11"/>
  <c r="A19" i="11"/>
  <c r="M19" i="11" s="1"/>
  <c r="B19" i="11"/>
  <c r="A20" i="11"/>
  <c r="M20" i="11" s="1"/>
  <c r="B20" i="11"/>
  <c r="A21" i="11"/>
  <c r="M21" i="11" s="1"/>
  <c r="B21" i="11"/>
  <c r="A22" i="11"/>
  <c r="M22" i="11" s="1"/>
  <c r="B22" i="11"/>
  <c r="A23" i="11"/>
  <c r="M23" i="11" s="1"/>
  <c r="B23" i="11"/>
  <c r="A24" i="11"/>
  <c r="M24" i="11" s="1"/>
  <c r="B24" i="11"/>
  <c r="A25" i="11"/>
  <c r="M25" i="11" s="1"/>
  <c r="B25" i="11"/>
  <c r="A26" i="11"/>
  <c r="M26" i="11" s="1"/>
  <c r="B26" i="11"/>
  <c r="A27" i="11"/>
  <c r="M27" i="11" s="1"/>
  <c r="B27" i="11"/>
  <c r="A28" i="11"/>
  <c r="M28" i="11" s="1"/>
  <c r="B28" i="11"/>
  <c r="A29" i="11"/>
  <c r="M29" i="11" s="1"/>
  <c r="B29" i="11"/>
  <c r="A30" i="11"/>
  <c r="M30" i="11" s="1"/>
  <c r="B30" i="11"/>
  <c r="A31" i="11"/>
  <c r="M31" i="11" s="1"/>
  <c r="B31" i="11"/>
  <c r="A32" i="11"/>
  <c r="M32" i="11" s="1"/>
  <c r="B32" i="11"/>
  <c r="A33" i="11"/>
  <c r="M33" i="11" s="1"/>
  <c r="B33" i="11"/>
  <c r="A34" i="11"/>
  <c r="M34" i="11" s="1"/>
  <c r="B34" i="11"/>
  <c r="A35" i="11"/>
  <c r="M35" i="11" s="1"/>
  <c r="B35" i="11"/>
  <c r="A36" i="11"/>
  <c r="M36" i="11" s="1"/>
  <c r="B36" i="11"/>
  <c r="A37" i="11"/>
  <c r="M37" i="11" s="1"/>
  <c r="B37" i="11"/>
  <c r="A38" i="11"/>
  <c r="M38" i="11" s="1"/>
  <c r="B38" i="11"/>
  <c r="A39" i="11"/>
  <c r="M39" i="11" s="1"/>
  <c r="B39" i="11"/>
  <c r="A40" i="11"/>
  <c r="M40" i="11" s="1"/>
  <c r="B40" i="11"/>
  <c r="A41" i="11"/>
  <c r="M41" i="11" s="1"/>
  <c r="B41" i="11"/>
  <c r="B2" i="11"/>
  <c r="A2" i="11"/>
  <c r="M2" i="11" s="1"/>
  <c r="O3" i="1"/>
  <c r="E14" i="1"/>
  <c r="F14" i="1" s="1"/>
  <c r="G14" i="1" s="1"/>
  <c r="I14" i="1" s="1"/>
  <c r="J14" i="1"/>
  <c r="E15" i="1"/>
  <c r="F15" i="1" s="1"/>
  <c r="G15" i="1" s="1"/>
  <c r="I15" i="1" s="1"/>
  <c r="J15" i="1"/>
  <c r="E16" i="1"/>
  <c r="F16" i="1" s="1"/>
  <c r="G16" i="1" s="1"/>
  <c r="I16" i="1" s="1"/>
  <c r="J16" i="1"/>
  <c r="E17" i="1"/>
  <c r="F17" i="1" s="1"/>
  <c r="G17" i="1" s="1"/>
  <c r="I17" i="1" s="1"/>
  <c r="J17" i="1"/>
  <c r="E18" i="1"/>
  <c r="F18" i="1" s="1"/>
  <c r="G18" i="1" s="1"/>
  <c r="I18" i="1" s="1"/>
  <c r="J18" i="1"/>
  <c r="E19" i="1"/>
  <c r="F19" i="1" s="1"/>
  <c r="G19" i="1" s="1"/>
  <c r="I19" i="1" s="1"/>
  <c r="J19" i="1"/>
  <c r="E20" i="1"/>
  <c r="F20" i="1" s="1"/>
  <c r="G20" i="1" s="1"/>
  <c r="I20" i="1" s="1"/>
  <c r="J20" i="1"/>
  <c r="E21" i="1"/>
  <c r="F21" i="1" s="1"/>
  <c r="G21" i="1" s="1"/>
  <c r="I21" i="1" s="1"/>
  <c r="J21" i="1"/>
  <c r="E7" i="1"/>
  <c r="F7" i="1" s="1"/>
  <c r="G7" i="1" s="1"/>
  <c r="I7" i="1" s="1"/>
  <c r="J7" i="1"/>
  <c r="E8" i="1"/>
  <c r="F8" i="1" s="1"/>
  <c r="G8" i="1" s="1"/>
  <c r="I8" i="1" s="1"/>
  <c r="J8" i="1"/>
  <c r="E9" i="1"/>
  <c r="F9" i="1" s="1"/>
  <c r="G9" i="1" s="1"/>
  <c r="I9" i="1" s="1"/>
  <c r="J9" i="1"/>
  <c r="E10" i="1"/>
  <c r="F10" i="1" s="1"/>
  <c r="G10" i="1" s="1"/>
  <c r="I10" i="1" s="1"/>
  <c r="J10" i="1"/>
  <c r="E11" i="1"/>
  <c r="F11" i="1" s="1"/>
  <c r="G11" i="1" s="1"/>
  <c r="I11" i="1" s="1"/>
  <c r="J11" i="1"/>
  <c r="E12" i="1"/>
  <c r="F12" i="1" s="1"/>
  <c r="G12" i="1" s="1"/>
  <c r="I12" i="1" s="1"/>
  <c r="J12" i="1"/>
  <c r="E13" i="1"/>
  <c r="F13" i="1" s="1"/>
  <c r="G13" i="1" s="1"/>
  <c r="I13" i="1" s="1"/>
  <c r="J13" i="1"/>
  <c r="E6" i="1"/>
  <c r="F6" i="1" s="1"/>
  <c r="G6" i="1" s="1"/>
  <c r="I6" i="1" s="1"/>
  <c r="J6" i="1"/>
  <c r="J5" i="1"/>
  <c r="J4" i="1"/>
  <c r="J3" i="1"/>
  <c r="J2" i="1"/>
  <c r="E5" i="1"/>
  <c r="F5" i="1" s="1"/>
  <c r="G5" i="1" s="1"/>
  <c r="I5" i="1" s="1"/>
  <c r="E4" i="1"/>
  <c r="F4" i="1" s="1"/>
  <c r="G4" i="1" s="1"/>
  <c r="I4" i="1" s="1"/>
  <c r="E3" i="1"/>
  <c r="F3" i="1" s="1"/>
  <c r="G3" i="1" s="1"/>
  <c r="I3" i="1" s="1"/>
  <c r="E2" i="1"/>
  <c r="F2" i="1" s="1"/>
  <c r="G2" i="1" s="1"/>
  <c r="I2" i="1" s="1"/>
  <c r="K27" i="3" l="1"/>
  <c r="I31" i="3"/>
  <c r="K24" i="3"/>
  <c r="I25" i="3"/>
  <c r="I30" i="3"/>
  <c r="K23" i="10"/>
  <c r="I24" i="3"/>
  <c r="J29" i="4"/>
  <c r="K25" i="8"/>
  <c r="L29" i="9"/>
  <c r="N30" i="3"/>
  <c r="L22" i="7"/>
  <c r="N27" i="3"/>
  <c r="N25" i="3"/>
  <c r="I28" i="3"/>
  <c r="K31" i="3"/>
  <c r="L28" i="7"/>
  <c r="K28" i="10"/>
  <c r="E30" i="8"/>
  <c r="F30" i="8" s="1"/>
  <c r="G30" i="8" s="1"/>
  <c r="F26" i="3"/>
  <c r="G26" i="3" s="1"/>
  <c r="H26" i="3" s="1"/>
  <c r="J28" i="4"/>
  <c r="K40" i="11"/>
  <c r="K36" i="11"/>
  <c r="L36" i="11" s="1"/>
  <c r="K34" i="11"/>
  <c r="L34" i="11" s="1"/>
  <c r="K38" i="11"/>
  <c r="L38" i="11" s="1"/>
  <c r="K32" i="11"/>
  <c r="L32" i="11" s="1"/>
  <c r="K41" i="11"/>
  <c r="K39" i="11"/>
  <c r="L39" i="11" s="1"/>
  <c r="K37" i="11"/>
  <c r="L37" i="11" s="1"/>
  <c r="K35" i="11"/>
  <c r="L35" i="11" s="1"/>
  <c r="K33" i="11"/>
  <c r="L33" i="11" s="1"/>
  <c r="M2" i="4"/>
  <c r="M6" i="4"/>
  <c r="M10" i="4"/>
  <c r="M14" i="4"/>
  <c r="M3" i="4"/>
  <c r="M7" i="4"/>
  <c r="M11" i="4"/>
  <c r="M15" i="4"/>
  <c r="M4" i="4"/>
  <c r="M8" i="4"/>
  <c r="M12" i="4"/>
  <c r="M5" i="4"/>
  <c r="M9" i="4"/>
  <c r="M13" i="4"/>
  <c r="M17" i="4"/>
  <c r="M16" i="4"/>
  <c r="M18" i="4"/>
  <c r="M22" i="4"/>
  <c r="M26" i="4"/>
  <c r="M30" i="4"/>
  <c r="M19" i="4"/>
  <c r="M23" i="4"/>
  <c r="M31" i="4"/>
  <c r="M28" i="4"/>
  <c r="M25" i="4"/>
  <c r="M27" i="4"/>
  <c r="M20" i="4"/>
  <c r="M24" i="4"/>
  <c r="M21" i="4"/>
  <c r="M29" i="4"/>
  <c r="F28" i="3"/>
  <c r="G28" i="3" s="1"/>
  <c r="H28" i="3" s="1"/>
  <c r="I26" i="3"/>
  <c r="J26" i="3" s="1"/>
  <c r="E24" i="10"/>
  <c r="F24" i="10" s="1"/>
  <c r="G24" i="10" s="1"/>
  <c r="F24" i="3"/>
  <c r="G24" i="3" s="1"/>
  <c r="H24" i="3" s="1"/>
  <c r="E28" i="8"/>
  <c r="F28" i="8" s="1"/>
  <c r="G28" i="8" s="1"/>
  <c r="I23" i="3"/>
  <c r="F27" i="3"/>
  <c r="G27" i="3" s="1"/>
  <c r="H27" i="3" s="1"/>
  <c r="K26" i="3"/>
  <c r="E29" i="8"/>
  <c r="F29" i="8" s="1"/>
  <c r="G29" i="8" s="1"/>
  <c r="F30" i="3"/>
  <c r="G30" i="3" s="1"/>
  <c r="H30" i="3" s="1"/>
  <c r="J30" i="3" s="1"/>
  <c r="E24" i="8"/>
  <c r="F24" i="8" s="1"/>
  <c r="G24" i="8" s="1"/>
  <c r="E29" i="4"/>
  <c r="F29" i="4" s="1"/>
  <c r="G29" i="4" s="1"/>
  <c r="E31" i="4"/>
  <c r="F31" i="4" s="1"/>
  <c r="G31" i="4" s="1"/>
  <c r="E30" i="4"/>
  <c r="F30" i="4" s="1"/>
  <c r="G30" i="4" s="1"/>
  <c r="E29" i="10"/>
  <c r="F29" i="10" s="1"/>
  <c r="G29" i="10" s="1"/>
  <c r="E22" i="10"/>
  <c r="F22" i="10" s="1"/>
  <c r="G22" i="10" s="1"/>
  <c r="K27" i="10"/>
  <c r="J30" i="4"/>
  <c r="F23" i="3"/>
  <c r="G23" i="3" s="1"/>
  <c r="H23" i="3" s="1"/>
  <c r="F22" i="3"/>
  <c r="G22" i="3" s="1"/>
  <c r="H22" i="3" s="1"/>
  <c r="N29" i="3"/>
  <c r="E27" i="4"/>
  <c r="F27" i="4" s="1"/>
  <c r="G27" i="4" s="1"/>
  <c r="E27" i="8"/>
  <c r="F27" i="8" s="1"/>
  <c r="G27" i="8" s="1"/>
  <c r="E28" i="10"/>
  <c r="F28" i="10" s="1"/>
  <c r="G28" i="10" s="1"/>
  <c r="J24" i="4"/>
  <c r="K24" i="8"/>
  <c r="F25" i="3"/>
  <c r="G25" i="3" s="1"/>
  <c r="H25" i="3" s="1"/>
  <c r="J25" i="3" s="1"/>
  <c r="F29" i="3"/>
  <c r="G29" i="3" s="1"/>
  <c r="H29" i="3" s="1"/>
  <c r="J29" i="3" s="1"/>
  <c r="I22" i="3"/>
  <c r="E24" i="4"/>
  <c r="F24" i="4" s="1"/>
  <c r="G24" i="4" s="1"/>
  <c r="E23" i="4"/>
  <c r="F23" i="4" s="1"/>
  <c r="G23" i="4" s="1"/>
  <c r="E22" i="4"/>
  <c r="F22" i="4" s="1"/>
  <c r="G22" i="4" s="1"/>
  <c r="E25" i="8"/>
  <c r="F25" i="8" s="1"/>
  <c r="G25" i="8" s="1"/>
  <c r="E26" i="8"/>
  <c r="F26" i="8" s="1"/>
  <c r="G26" i="8" s="1"/>
  <c r="K31" i="8"/>
  <c r="E25" i="10"/>
  <c r="F25" i="10" s="1"/>
  <c r="G25" i="10" s="1"/>
  <c r="E26" i="10"/>
  <c r="F26" i="10" s="1"/>
  <c r="G26" i="10" s="1"/>
  <c r="L26" i="7"/>
  <c r="J23" i="4"/>
  <c r="K29" i="8"/>
  <c r="L23" i="9"/>
  <c r="E30" i="10"/>
  <c r="F30" i="10" s="1"/>
  <c r="G30" i="10" s="1"/>
  <c r="K25" i="10"/>
  <c r="E28" i="4"/>
  <c r="F28" i="4" s="1"/>
  <c r="G28" i="4" s="1"/>
  <c r="E26" i="4"/>
  <c r="F26" i="4" s="1"/>
  <c r="G26" i="4" s="1"/>
  <c r="E27" i="10"/>
  <c r="F27" i="10" s="1"/>
  <c r="G27" i="10" s="1"/>
  <c r="L26" i="9"/>
  <c r="F31" i="3"/>
  <c r="G31" i="3" s="1"/>
  <c r="H31" i="3" s="1"/>
  <c r="J31" i="3" s="1"/>
  <c r="E25" i="4"/>
  <c r="F25" i="4" s="1"/>
  <c r="G25" i="4" s="1"/>
  <c r="E31" i="8"/>
  <c r="F31" i="8" s="1"/>
  <c r="G31" i="8" s="1"/>
  <c r="E23" i="8"/>
  <c r="F23" i="8" s="1"/>
  <c r="G23" i="8" s="1"/>
  <c r="E31" i="10"/>
  <c r="F31" i="10" s="1"/>
  <c r="G31" i="10" s="1"/>
  <c r="E23" i="10"/>
  <c r="F23" i="10" s="1"/>
  <c r="G23" i="10" s="1"/>
  <c r="K30" i="10"/>
  <c r="L25" i="9"/>
  <c r="E22" i="9"/>
  <c r="F22" i="9" s="1"/>
  <c r="G22" i="9" s="1"/>
  <c r="E26" i="9"/>
  <c r="F26" i="9" s="1"/>
  <c r="G26" i="9" s="1"/>
  <c r="E30" i="9"/>
  <c r="F30" i="9" s="1"/>
  <c r="G30" i="9" s="1"/>
  <c r="E25" i="9"/>
  <c r="F25" i="9" s="1"/>
  <c r="G25" i="9" s="1"/>
  <c r="E29" i="9"/>
  <c r="F29" i="9" s="1"/>
  <c r="G29" i="9" s="1"/>
  <c r="E23" i="9"/>
  <c r="F23" i="9" s="1"/>
  <c r="G23" i="9" s="1"/>
  <c r="E24" i="9"/>
  <c r="F24" i="9" s="1"/>
  <c r="G24" i="9" s="1"/>
  <c r="E28" i="9"/>
  <c r="F28" i="9" s="1"/>
  <c r="G28" i="9" s="1"/>
  <c r="E27" i="9"/>
  <c r="F27" i="9" s="1"/>
  <c r="G27" i="9" s="1"/>
  <c r="E31" i="9"/>
  <c r="F31" i="9" s="1"/>
  <c r="G31" i="9" s="1"/>
  <c r="E22" i="7"/>
  <c r="F22" i="7" s="1"/>
  <c r="G22" i="7" s="1"/>
  <c r="E26" i="7"/>
  <c r="F26" i="7" s="1"/>
  <c r="G26" i="7" s="1"/>
  <c r="E30" i="7"/>
  <c r="F30" i="7" s="1"/>
  <c r="G30" i="7" s="1"/>
  <c r="E23" i="7"/>
  <c r="F23" i="7" s="1"/>
  <c r="G23" i="7" s="1"/>
  <c r="E25" i="7"/>
  <c r="F25" i="7" s="1"/>
  <c r="G25" i="7" s="1"/>
  <c r="E29" i="7"/>
  <c r="F29" i="7" s="1"/>
  <c r="G29" i="7" s="1"/>
  <c r="E27" i="7"/>
  <c r="F27" i="7" s="1"/>
  <c r="G27" i="7" s="1"/>
  <c r="E24" i="7"/>
  <c r="F24" i="7" s="1"/>
  <c r="G24" i="7" s="1"/>
  <c r="E28" i="7"/>
  <c r="F28" i="7" s="1"/>
  <c r="G28" i="7" s="1"/>
  <c r="E31" i="7"/>
  <c r="F31" i="7" s="1"/>
  <c r="G31" i="7" s="1"/>
  <c r="H25" i="8"/>
  <c r="H29" i="8"/>
  <c r="H22" i="8"/>
  <c r="H30" i="8"/>
  <c r="H24" i="8"/>
  <c r="H28" i="8"/>
  <c r="H23" i="8"/>
  <c r="H27" i="8"/>
  <c r="H31" i="8"/>
  <c r="H26" i="8"/>
  <c r="J28" i="3"/>
  <c r="J27" i="3"/>
  <c r="J23" i="3"/>
  <c r="H2" i="8"/>
  <c r="H21" i="8"/>
  <c r="H17" i="8"/>
  <c r="H13" i="8"/>
  <c r="H9" i="8"/>
  <c r="H5" i="8"/>
  <c r="H15" i="8"/>
  <c r="H7" i="8"/>
  <c r="H14" i="8"/>
  <c r="H6" i="8"/>
  <c r="H20" i="8"/>
  <c r="H16" i="8"/>
  <c r="H12" i="8"/>
  <c r="H8" i="8"/>
  <c r="H4" i="8"/>
  <c r="H19" i="8"/>
  <c r="H11" i="8"/>
  <c r="H3" i="8"/>
  <c r="H18" i="8"/>
  <c r="H10" i="8"/>
  <c r="O4" i="12"/>
  <c r="I2" i="3"/>
  <c r="I6" i="3"/>
  <c r="N6" i="3"/>
  <c r="K10" i="3"/>
  <c r="I10" i="3"/>
  <c r="L41" i="11"/>
  <c r="L11" i="1"/>
  <c r="C11" i="11" s="1"/>
  <c r="L7" i="1"/>
  <c r="C7" i="11" s="1"/>
  <c r="O2" i="1"/>
  <c r="L6" i="1"/>
  <c r="C6" i="11" s="1"/>
  <c r="L3" i="1"/>
  <c r="C3" i="11" s="1"/>
  <c r="L10" i="1"/>
  <c r="C10" i="11" s="1"/>
  <c r="N20" i="3"/>
  <c r="L40" i="11"/>
  <c r="K4" i="10"/>
  <c r="J10" i="4"/>
  <c r="J3" i="4"/>
  <c r="N3" i="3"/>
  <c r="N7" i="3"/>
  <c r="N11" i="3"/>
  <c r="N15" i="3"/>
  <c r="N4" i="3"/>
  <c r="K8" i="3"/>
  <c r="N12" i="3"/>
  <c r="N16" i="3"/>
  <c r="N5" i="3"/>
  <c r="N9" i="3"/>
  <c r="N13" i="3"/>
  <c r="N17" i="3"/>
  <c r="K6" i="3"/>
  <c r="K2" i="3"/>
  <c r="L21" i="1"/>
  <c r="C21" i="11" s="1"/>
  <c r="L5" i="1"/>
  <c r="C5" i="11" s="1"/>
  <c r="O5" i="1"/>
  <c r="L9" i="1"/>
  <c r="C9" i="11" s="1"/>
  <c r="L19" i="1"/>
  <c r="C19" i="11" s="1"/>
  <c r="L12" i="1"/>
  <c r="C12" i="11" s="1"/>
  <c r="L20" i="1"/>
  <c r="C20" i="11" s="1"/>
  <c r="L13" i="1"/>
  <c r="C13" i="11" s="1"/>
  <c r="L17" i="1"/>
  <c r="C17" i="11" s="1"/>
  <c r="L8" i="1"/>
  <c r="C8" i="11" s="1"/>
  <c r="L15" i="1"/>
  <c r="C15" i="11" s="1"/>
  <c r="L4" i="1"/>
  <c r="C4" i="11" s="1"/>
  <c r="L18" i="1"/>
  <c r="C18" i="11" s="1"/>
  <c r="L16" i="1"/>
  <c r="C16" i="11" s="1"/>
  <c r="L14" i="1"/>
  <c r="C14" i="11" s="1"/>
  <c r="L2" i="1"/>
  <c r="C2" i="11" s="1"/>
  <c r="J22" i="3" l="1"/>
  <c r="J24" i="3"/>
  <c r="I24" i="4"/>
  <c r="I26" i="4"/>
  <c r="I31" i="4"/>
  <c r="L31" i="4" s="1"/>
  <c r="F31" i="11" s="1"/>
  <c r="I22" i="4"/>
  <c r="I25" i="4"/>
  <c r="I30" i="4"/>
  <c r="I27" i="4"/>
  <c r="I29" i="4"/>
  <c r="I28" i="4"/>
  <c r="L28" i="4" s="1"/>
  <c r="F28" i="11" s="1"/>
  <c r="I23" i="4"/>
  <c r="L23" i="4" s="1"/>
  <c r="F23" i="11" s="1"/>
  <c r="I29" i="9"/>
  <c r="J29" i="9" s="1"/>
  <c r="K29" i="9" s="1"/>
  <c r="H29" i="10"/>
  <c r="I29" i="10" s="1"/>
  <c r="J29" i="10" s="1"/>
  <c r="I31" i="9"/>
  <c r="J31" i="9" s="1"/>
  <c r="K31" i="9" s="1"/>
  <c r="H31" i="10"/>
  <c r="I31" i="10" s="1"/>
  <c r="J31" i="10" s="1"/>
  <c r="I25" i="9"/>
  <c r="J25" i="9" s="1"/>
  <c r="K25" i="9" s="1"/>
  <c r="H25" i="10"/>
  <c r="I25" i="10" s="1"/>
  <c r="J25" i="10" s="1"/>
  <c r="I27" i="9"/>
  <c r="J27" i="9" s="1"/>
  <c r="K27" i="9" s="1"/>
  <c r="H27" i="10"/>
  <c r="I27" i="10" s="1"/>
  <c r="J27" i="10" s="1"/>
  <c r="I28" i="9"/>
  <c r="J28" i="9" s="1"/>
  <c r="K28" i="9" s="1"/>
  <c r="H28" i="10"/>
  <c r="I28" i="10" s="1"/>
  <c r="J28" i="10" s="1"/>
  <c r="M28" i="10" s="1"/>
  <c r="J28" i="11" s="1"/>
  <c r="I26" i="9"/>
  <c r="J26" i="9" s="1"/>
  <c r="K26" i="9" s="1"/>
  <c r="H26" i="10"/>
  <c r="I26" i="10" s="1"/>
  <c r="J26" i="10" s="1"/>
  <c r="I30" i="9"/>
  <c r="J30" i="9" s="1"/>
  <c r="K30" i="9" s="1"/>
  <c r="H30" i="10"/>
  <c r="I30" i="10" s="1"/>
  <c r="J30" i="10" s="1"/>
  <c r="I22" i="9"/>
  <c r="J22" i="9" s="1"/>
  <c r="K22" i="9" s="1"/>
  <c r="H22" i="10"/>
  <c r="I22" i="10" s="1"/>
  <c r="J22" i="10" s="1"/>
  <c r="I23" i="9"/>
  <c r="J23" i="9" s="1"/>
  <c r="K23" i="9" s="1"/>
  <c r="H23" i="10"/>
  <c r="I23" i="10" s="1"/>
  <c r="J23" i="10" s="1"/>
  <c r="I24" i="9"/>
  <c r="J24" i="9" s="1"/>
  <c r="K24" i="9" s="1"/>
  <c r="H24" i="10"/>
  <c r="I24" i="10" s="1"/>
  <c r="J24" i="10" s="1"/>
  <c r="I30" i="7"/>
  <c r="J30" i="7" s="1"/>
  <c r="K30" i="7" s="1"/>
  <c r="I30" i="8"/>
  <c r="J30" i="8" s="1"/>
  <c r="I22" i="7"/>
  <c r="J22" i="7" s="1"/>
  <c r="K22" i="7" s="1"/>
  <c r="N22" i="7" s="1"/>
  <c r="G22" i="11" s="1"/>
  <c r="I22" i="8"/>
  <c r="J22" i="8" s="1"/>
  <c r="I26" i="7"/>
  <c r="J26" i="7" s="1"/>
  <c r="K26" i="7" s="1"/>
  <c r="I26" i="8"/>
  <c r="J26" i="8" s="1"/>
  <c r="M26" i="8" s="1"/>
  <c r="H26" i="11" s="1"/>
  <c r="I28" i="7"/>
  <c r="J28" i="7" s="1"/>
  <c r="K28" i="7" s="1"/>
  <c r="I28" i="8"/>
  <c r="J28" i="8" s="1"/>
  <c r="I29" i="7"/>
  <c r="J29" i="7" s="1"/>
  <c r="K29" i="7" s="1"/>
  <c r="I29" i="8"/>
  <c r="J29" i="8" s="1"/>
  <c r="I27" i="7"/>
  <c r="J27" i="7" s="1"/>
  <c r="K27" i="7" s="1"/>
  <c r="I27" i="8"/>
  <c r="J27" i="8" s="1"/>
  <c r="I23" i="7"/>
  <c r="J23" i="7" s="1"/>
  <c r="K23" i="7" s="1"/>
  <c r="I23" i="8"/>
  <c r="J23" i="8" s="1"/>
  <c r="I31" i="7"/>
  <c r="J31" i="7" s="1"/>
  <c r="K31" i="7" s="1"/>
  <c r="I31" i="8"/>
  <c r="J31" i="8" s="1"/>
  <c r="I24" i="7"/>
  <c r="J24" i="7" s="1"/>
  <c r="K24" i="7" s="1"/>
  <c r="I24" i="8"/>
  <c r="J24" i="8" s="1"/>
  <c r="I25" i="7"/>
  <c r="J25" i="7" s="1"/>
  <c r="K25" i="7" s="1"/>
  <c r="I25" i="8"/>
  <c r="J25" i="8" s="1"/>
  <c r="M25" i="8" s="1"/>
  <c r="H25" i="11" s="1"/>
  <c r="I4" i="9"/>
  <c r="J4" i="9" s="1"/>
  <c r="H4" i="10"/>
  <c r="I7" i="9"/>
  <c r="J7" i="9" s="1"/>
  <c r="H7" i="10"/>
  <c r="I15" i="9"/>
  <c r="J15" i="9" s="1"/>
  <c r="H15" i="10"/>
  <c r="I15" i="10" s="1"/>
  <c r="I16" i="9"/>
  <c r="J16" i="9" s="1"/>
  <c r="H16" i="10"/>
  <c r="I9" i="9"/>
  <c r="J9" i="9" s="1"/>
  <c r="H9" i="10"/>
  <c r="I6" i="9"/>
  <c r="J6" i="9" s="1"/>
  <c r="H6" i="10"/>
  <c r="I20" i="9"/>
  <c r="J20" i="9" s="1"/>
  <c r="H20" i="10"/>
  <c r="I3" i="9"/>
  <c r="J3" i="9" s="1"/>
  <c r="H3" i="10"/>
  <c r="I11" i="9"/>
  <c r="J11" i="9" s="1"/>
  <c r="H11" i="10"/>
  <c r="I19" i="9"/>
  <c r="J19" i="9" s="1"/>
  <c r="H19" i="10"/>
  <c r="I12" i="9"/>
  <c r="H12" i="10"/>
  <c r="I10" i="9"/>
  <c r="J10" i="9" s="1"/>
  <c r="H10" i="10"/>
  <c r="I14" i="9"/>
  <c r="J14" i="9" s="1"/>
  <c r="H14" i="10"/>
  <c r="I17" i="9"/>
  <c r="J17" i="9" s="1"/>
  <c r="H17" i="10"/>
  <c r="I8" i="9"/>
  <c r="J8" i="9" s="1"/>
  <c r="H8" i="10"/>
  <c r="I5" i="9"/>
  <c r="J5" i="9" s="1"/>
  <c r="H5" i="10"/>
  <c r="I13" i="9"/>
  <c r="J13" i="9" s="1"/>
  <c r="H13" i="10"/>
  <c r="I21" i="9"/>
  <c r="J21" i="9" s="1"/>
  <c r="H21" i="10"/>
  <c r="I18" i="9"/>
  <c r="J18" i="9" s="1"/>
  <c r="H18" i="10"/>
  <c r="I2" i="9"/>
  <c r="J2" i="9" s="1"/>
  <c r="H2" i="10"/>
  <c r="I16" i="7"/>
  <c r="J16" i="7" s="1"/>
  <c r="I13" i="7"/>
  <c r="J13" i="7" s="1"/>
  <c r="I18" i="7"/>
  <c r="J18" i="7" s="1"/>
  <c r="I20" i="7"/>
  <c r="J20" i="7" s="1"/>
  <c r="I17" i="7"/>
  <c r="J17" i="7" s="1"/>
  <c r="I3" i="7"/>
  <c r="J3" i="7" s="1"/>
  <c r="I8" i="7"/>
  <c r="J8" i="7" s="1"/>
  <c r="I6" i="7"/>
  <c r="J6" i="7" s="1"/>
  <c r="I5" i="7"/>
  <c r="J5" i="7" s="1"/>
  <c r="I21" i="7"/>
  <c r="J21" i="7" s="1"/>
  <c r="I10" i="7"/>
  <c r="J10" i="7" s="1"/>
  <c r="I19" i="7"/>
  <c r="J19" i="7" s="1"/>
  <c r="I7" i="7"/>
  <c r="J7" i="7" s="1"/>
  <c r="I4" i="7"/>
  <c r="J4" i="7" s="1"/>
  <c r="I4" i="8"/>
  <c r="I15" i="7"/>
  <c r="J15" i="7" s="1"/>
  <c r="I11" i="7"/>
  <c r="J11" i="7" s="1"/>
  <c r="I12" i="7"/>
  <c r="J12" i="7" s="1"/>
  <c r="I14" i="7"/>
  <c r="J14" i="7" s="1"/>
  <c r="I9" i="7"/>
  <c r="J9" i="7" s="1"/>
  <c r="I2" i="7"/>
  <c r="J2" i="7" s="1"/>
  <c r="K10" i="8"/>
  <c r="L6" i="7"/>
  <c r="L20" i="7"/>
  <c r="L15" i="7"/>
  <c r="L5" i="7"/>
  <c r="L13" i="7"/>
  <c r="L10" i="7"/>
  <c r="L21" i="7"/>
  <c r="L16" i="7"/>
  <c r="L11" i="7"/>
  <c r="L3" i="7"/>
  <c r="L17" i="7"/>
  <c r="L12" i="7"/>
  <c r="K8" i="10"/>
  <c r="L11" i="9"/>
  <c r="K8" i="8"/>
  <c r="K19" i="8"/>
  <c r="K14" i="8"/>
  <c r="K9" i="8"/>
  <c r="J7" i="4"/>
  <c r="J4" i="4"/>
  <c r="I14" i="3"/>
  <c r="N14" i="3"/>
  <c r="I19" i="3"/>
  <c r="N19" i="3"/>
  <c r="I21" i="3"/>
  <c r="N21" i="3"/>
  <c r="I8" i="3"/>
  <c r="N8" i="3"/>
  <c r="I18" i="3"/>
  <c r="N18" i="3"/>
  <c r="K5" i="3"/>
  <c r="I5" i="3"/>
  <c r="K4" i="3"/>
  <c r="I4" i="3"/>
  <c r="K3" i="3"/>
  <c r="I3" i="3"/>
  <c r="I17" i="3"/>
  <c r="I16" i="3"/>
  <c r="I15" i="3"/>
  <c r="I12" i="3"/>
  <c r="I11" i="3"/>
  <c r="I20" i="3"/>
  <c r="O1" i="1"/>
  <c r="O4" i="1" s="1"/>
  <c r="I13" i="3"/>
  <c r="K9" i="3"/>
  <c r="I9" i="3"/>
  <c r="K7" i="3"/>
  <c r="I7" i="3"/>
  <c r="K18" i="3"/>
  <c r="L2" i="7"/>
  <c r="L7" i="7"/>
  <c r="L14" i="7"/>
  <c r="L18" i="7"/>
  <c r="L18" i="9"/>
  <c r="K20" i="3"/>
  <c r="K14" i="3"/>
  <c r="F3" i="3"/>
  <c r="G3" i="3" s="1"/>
  <c r="K19" i="3"/>
  <c r="K21" i="10"/>
  <c r="K20" i="10"/>
  <c r="K11" i="10"/>
  <c r="E21" i="10"/>
  <c r="F21" i="10" s="1"/>
  <c r="G21" i="10" s="1"/>
  <c r="E17" i="10"/>
  <c r="F17" i="10" s="1"/>
  <c r="G17" i="10" s="1"/>
  <c r="E13" i="10"/>
  <c r="F13" i="10" s="1"/>
  <c r="G13" i="10" s="1"/>
  <c r="E8" i="10"/>
  <c r="F8" i="10" s="1"/>
  <c r="G8" i="10" s="1"/>
  <c r="E7" i="10"/>
  <c r="F7" i="10" s="1"/>
  <c r="G7" i="10" s="1"/>
  <c r="E18" i="10"/>
  <c r="F18" i="10" s="1"/>
  <c r="G18" i="10" s="1"/>
  <c r="E14" i="10"/>
  <c r="F14" i="10" s="1"/>
  <c r="G14" i="10" s="1"/>
  <c r="E10" i="10"/>
  <c r="F10" i="10" s="1"/>
  <c r="G10" i="10" s="1"/>
  <c r="E9" i="10"/>
  <c r="F9" i="10" s="1"/>
  <c r="G9" i="10" s="1"/>
  <c r="K2" i="10"/>
  <c r="E19" i="10"/>
  <c r="F19" i="10" s="1"/>
  <c r="G19" i="10" s="1"/>
  <c r="E15" i="10"/>
  <c r="F15" i="10" s="1"/>
  <c r="G15" i="10" s="1"/>
  <c r="E11" i="10"/>
  <c r="F11" i="10" s="1"/>
  <c r="G11" i="10" s="1"/>
  <c r="E20" i="10"/>
  <c r="F20" i="10" s="1"/>
  <c r="G20" i="10" s="1"/>
  <c r="E16" i="10"/>
  <c r="F16" i="10" s="1"/>
  <c r="G16" i="10" s="1"/>
  <c r="E6" i="10"/>
  <c r="F6" i="10" s="1"/>
  <c r="G6" i="10" s="1"/>
  <c r="E2" i="10"/>
  <c r="F2" i="10" s="1"/>
  <c r="G2" i="10" s="1"/>
  <c r="E3" i="10"/>
  <c r="F3" i="10" s="1"/>
  <c r="G3" i="10" s="1"/>
  <c r="E12" i="10"/>
  <c r="F12" i="10" s="1"/>
  <c r="G12" i="10" s="1"/>
  <c r="E5" i="10"/>
  <c r="F5" i="10" s="1"/>
  <c r="G5" i="10" s="1"/>
  <c r="E4" i="10"/>
  <c r="F4" i="10" s="1"/>
  <c r="G4" i="10" s="1"/>
  <c r="K19" i="10"/>
  <c r="K10" i="10"/>
  <c r="K3" i="10"/>
  <c r="K18" i="10"/>
  <c r="K17" i="10"/>
  <c r="K9" i="10"/>
  <c r="K16" i="10"/>
  <c r="K13" i="10"/>
  <c r="K5" i="10"/>
  <c r="K14" i="10"/>
  <c r="K7" i="10"/>
  <c r="K6" i="10"/>
  <c r="K15" i="10"/>
  <c r="K12" i="10"/>
  <c r="L3" i="9"/>
  <c r="L12" i="9"/>
  <c r="L14" i="9"/>
  <c r="E21" i="9"/>
  <c r="F21" i="9" s="1"/>
  <c r="G21" i="9" s="1"/>
  <c r="E17" i="9"/>
  <c r="F17" i="9" s="1"/>
  <c r="G17" i="9" s="1"/>
  <c r="E13" i="9"/>
  <c r="F13" i="9" s="1"/>
  <c r="G13" i="9" s="1"/>
  <c r="E8" i="9"/>
  <c r="F8" i="9" s="1"/>
  <c r="G8" i="9" s="1"/>
  <c r="E7" i="9"/>
  <c r="F7" i="9" s="1"/>
  <c r="G7" i="9" s="1"/>
  <c r="E18" i="9"/>
  <c r="F18" i="9" s="1"/>
  <c r="G18" i="9" s="1"/>
  <c r="E14" i="9"/>
  <c r="F14" i="9" s="1"/>
  <c r="G14" i="9" s="1"/>
  <c r="E10" i="9"/>
  <c r="F10" i="9" s="1"/>
  <c r="G10" i="9" s="1"/>
  <c r="E9" i="9"/>
  <c r="F9" i="9" s="1"/>
  <c r="G9" i="9" s="1"/>
  <c r="L2" i="9"/>
  <c r="E19" i="9"/>
  <c r="F19" i="9" s="1"/>
  <c r="G19" i="9" s="1"/>
  <c r="E15" i="9"/>
  <c r="F15" i="9" s="1"/>
  <c r="G15" i="9" s="1"/>
  <c r="E11" i="9"/>
  <c r="F11" i="9" s="1"/>
  <c r="G11" i="9" s="1"/>
  <c r="E16" i="9"/>
  <c r="F16" i="9" s="1"/>
  <c r="G16" i="9" s="1"/>
  <c r="E6" i="9"/>
  <c r="F6" i="9" s="1"/>
  <c r="G6" i="9" s="1"/>
  <c r="E2" i="9"/>
  <c r="F2" i="9" s="1"/>
  <c r="G2" i="9" s="1"/>
  <c r="E4" i="9"/>
  <c r="F4" i="9" s="1"/>
  <c r="G4" i="9" s="1"/>
  <c r="E12" i="9"/>
  <c r="F12" i="9" s="1"/>
  <c r="G12" i="9" s="1"/>
  <c r="E3" i="9"/>
  <c r="F3" i="9" s="1"/>
  <c r="G3" i="9" s="1"/>
  <c r="E20" i="9"/>
  <c r="F20" i="9" s="1"/>
  <c r="G20" i="9" s="1"/>
  <c r="E5" i="9"/>
  <c r="F5" i="9" s="1"/>
  <c r="G5" i="9" s="1"/>
  <c r="L21" i="9"/>
  <c r="L5" i="9"/>
  <c r="L15" i="9"/>
  <c r="L8" i="9"/>
  <c r="L20" i="9"/>
  <c r="L17" i="9"/>
  <c r="L9" i="9"/>
  <c r="L10" i="9"/>
  <c r="L19" i="9"/>
  <c r="L4" i="9"/>
  <c r="L7" i="9"/>
  <c r="L13" i="9"/>
  <c r="L6" i="9"/>
  <c r="L16" i="9"/>
  <c r="K12" i="8"/>
  <c r="K15" i="8"/>
  <c r="K20" i="8"/>
  <c r="K6" i="8"/>
  <c r="E21" i="8"/>
  <c r="F21" i="8" s="1"/>
  <c r="G21" i="8" s="1"/>
  <c r="E17" i="8"/>
  <c r="F17" i="8" s="1"/>
  <c r="G17" i="8" s="1"/>
  <c r="E13" i="8"/>
  <c r="F13" i="8" s="1"/>
  <c r="G13" i="8" s="1"/>
  <c r="E8" i="8"/>
  <c r="F8" i="8" s="1"/>
  <c r="G8" i="8" s="1"/>
  <c r="E7" i="8"/>
  <c r="F7" i="8" s="1"/>
  <c r="G7" i="8" s="1"/>
  <c r="E18" i="8"/>
  <c r="F18" i="8" s="1"/>
  <c r="G18" i="8" s="1"/>
  <c r="E14" i="8"/>
  <c r="F14" i="8" s="1"/>
  <c r="G14" i="8" s="1"/>
  <c r="E10" i="8"/>
  <c r="F10" i="8" s="1"/>
  <c r="G10" i="8" s="1"/>
  <c r="E9" i="8"/>
  <c r="F9" i="8" s="1"/>
  <c r="G9" i="8" s="1"/>
  <c r="E19" i="8"/>
  <c r="F19" i="8" s="1"/>
  <c r="G19" i="8" s="1"/>
  <c r="E12" i="8"/>
  <c r="F12" i="8" s="1"/>
  <c r="G12" i="8" s="1"/>
  <c r="E6" i="8"/>
  <c r="F6" i="8" s="1"/>
  <c r="G6" i="8" s="1"/>
  <c r="E11" i="8"/>
  <c r="F11" i="8" s="1"/>
  <c r="G11" i="8" s="1"/>
  <c r="E4" i="8"/>
  <c r="F4" i="8" s="1"/>
  <c r="G4" i="8" s="1"/>
  <c r="E2" i="8"/>
  <c r="F2" i="8" s="1"/>
  <c r="G2" i="8" s="1"/>
  <c r="E15" i="8"/>
  <c r="F15" i="8" s="1"/>
  <c r="G15" i="8" s="1"/>
  <c r="E5" i="8"/>
  <c r="F5" i="8" s="1"/>
  <c r="G5" i="8" s="1"/>
  <c r="E3" i="8"/>
  <c r="F3" i="8" s="1"/>
  <c r="G3" i="8" s="1"/>
  <c r="K2" i="8"/>
  <c r="E20" i="8"/>
  <c r="F20" i="8" s="1"/>
  <c r="G20" i="8" s="1"/>
  <c r="E16" i="8"/>
  <c r="F16" i="8" s="1"/>
  <c r="G16" i="8" s="1"/>
  <c r="K11" i="8"/>
  <c r="K18" i="8"/>
  <c r="K21" i="8"/>
  <c r="K7" i="8"/>
  <c r="K3" i="8"/>
  <c r="K16" i="8"/>
  <c r="K4" i="8"/>
  <c r="K5" i="8"/>
  <c r="K13" i="8"/>
  <c r="K17" i="8"/>
  <c r="E9" i="7"/>
  <c r="L19" i="7"/>
  <c r="E4" i="7"/>
  <c r="E14" i="7"/>
  <c r="E6" i="7"/>
  <c r="L9" i="7"/>
  <c r="E2" i="7"/>
  <c r="E19" i="7"/>
  <c r="E8" i="7"/>
  <c r="E10" i="7"/>
  <c r="E18" i="7"/>
  <c r="L4" i="7"/>
  <c r="E11" i="7"/>
  <c r="E21" i="7"/>
  <c r="E12" i="7"/>
  <c r="E20" i="7"/>
  <c r="E3" i="7"/>
  <c r="L8" i="7"/>
  <c r="E15" i="7"/>
  <c r="E17" i="7"/>
  <c r="E5" i="7"/>
  <c r="E7" i="7"/>
  <c r="E16" i="7"/>
  <c r="E13" i="7"/>
  <c r="J8" i="4"/>
  <c r="J15" i="4"/>
  <c r="J6" i="4"/>
  <c r="J18" i="4"/>
  <c r="J17" i="4"/>
  <c r="J12" i="4"/>
  <c r="J14" i="4"/>
  <c r="J13" i="4"/>
  <c r="J16" i="4"/>
  <c r="J20" i="4"/>
  <c r="J5" i="4"/>
  <c r="E20" i="4"/>
  <c r="E18" i="4"/>
  <c r="E21" i="4"/>
  <c r="F21" i="4" s="1"/>
  <c r="G21" i="4" s="1"/>
  <c r="E19" i="4"/>
  <c r="F19" i="4" s="1"/>
  <c r="G19" i="4" s="1"/>
  <c r="E17" i="4"/>
  <c r="E15" i="4"/>
  <c r="E13" i="4"/>
  <c r="E11" i="4"/>
  <c r="F11" i="4" s="1"/>
  <c r="G11" i="4" s="1"/>
  <c r="E9" i="4"/>
  <c r="F9" i="4" s="1"/>
  <c r="G9" i="4" s="1"/>
  <c r="E3" i="4"/>
  <c r="E7" i="4"/>
  <c r="E10" i="4"/>
  <c r="E16" i="4"/>
  <c r="E12" i="4"/>
  <c r="E5" i="4"/>
  <c r="J2" i="4"/>
  <c r="E2" i="4"/>
  <c r="E14" i="4"/>
  <c r="E4" i="4"/>
  <c r="E8" i="4"/>
  <c r="E6" i="4"/>
  <c r="J21" i="4"/>
  <c r="J11" i="4"/>
  <c r="J9" i="4"/>
  <c r="J19" i="4"/>
  <c r="K13" i="3"/>
  <c r="K16" i="3"/>
  <c r="K15" i="3"/>
  <c r="K12" i="3"/>
  <c r="K11" i="3"/>
  <c r="K17" i="3"/>
  <c r="F11" i="3"/>
  <c r="G11" i="3" s="1"/>
  <c r="H11" i="3" s="1"/>
  <c r="F20" i="3"/>
  <c r="G20" i="3" s="1"/>
  <c r="H20" i="3" s="1"/>
  <c r="F16" i="3"/>
  <c r="G16" i="3" s="1"/>
  <c r="H16" i="3" s="1"/>
  <c r="F12" i="3"/>
  <c r="G12" i="3" s="1"/>
  <c r="H12" i="3" s="1"/>
  <c r="F8" i="3"/>
  <c r="G8" i="3" s="1"/>
  <c r="H8" i="3" s="1"/>
  <c r="K21" i="3"/>
  <c r="F15" i="3"/>
  <c r="G15" i="3" s="1"/>
  <c r="H15" i="3" s="1"/>
  <c r="J15" i="3" s="1"/>
  <c r="F7" i="3"/>
  <c r="G7" i="3" s="1"/>
  <c r="H7" i="3" s="1"/>
  <c r="F18" i="3"/>
  <c r="G18" i="3" s="1"/>
  <c r="F14" i="3"/>
  <c r="G14" i="3" s="1"/>
  <c r="H14" i="3" s="1"/>
  <c r="J14" i="3" s="1"/>
  <c r="F10" i="3"/>
  <c r="G10" i="3" s="1"/>
  <c r="F6" i="3"/>
  <c r="G6" i="3" s="1"/>
  <c r="F5" i="3"/>
  <c r="G5" i="3" s="1"/>
  <c r="H5" i="3" s="1"/>
  <c r="F19" i="3"/>
  <c r="G19" i="3" s="1"/>
  <c r="H19" i="3" s="1"/>
  <c r="F21" i="3"/>
  <c r="G21" i="3" s="1"/>
  <c r="H21" i="3" s="1"/>
  <c r="F17" i="3"/>
  <c r="G17" i="3" s="1"/>
  <c r="H17" i="3" s="1"/>
  <c r="F13" i="3"/>
  <c r="G13" i="3" s="1"/>
  <c r="H13" i="3" s="1"/>
  <c r="F9" i="3"/>
  <c r="G9" i="3" s="1"/>
  <c r="H9" i="3" s="1"/>
  <c r="F2" i="3"/>
  <c r="G2" i="3" s="1"/>
  <c r="H2" i="3" s="1"/>
  <c r="J2" i="3" s="1"/>
  <c r="F4" i="3"/>
  <c r="G4" i="3" s="1"/>
  <c r="H4" i="3" s="1"/>
  <c r="L25" i="4" l="1"/>
  <c r="F25" i="11" s="1"/>
  <c r="L30" i="4"/>
  <c r="F30" i="11" s="1"/>
  <c r="L24" i="4"/>
  <c r="F24" i="11" s="1"/>
  <c r="J20" i="3"/>
  <c r="M29" i="8"/>
  <c r="H29" i="11" s="1"/>
  <c r="M30" i="8"/>
  <c r="H30" i="11" s="1"/>
  <c r="M30" i="10"/>
  <c r="J30" i="11" s="1"/>
  <c r="M25" i="10"/>
  <c r="J25" i="11" s="1"/>
  <c r="M29" i="10"/>
  <c r="J29" i="11" s="1"/>
  <c r="L26" i="4"/>
  <c r="F26" i="11" s="1"/>
  <c r="N31" i="9"/>
  <c r="I31" i="11" s="1"/>
  <c r="J21" i="3"/>
  <c r="M22" i="10"/>
  <c r="J22" i="11" s="1"/>
  <c r="M26" i="10"/>
  <c r="J26" i="11" s="1"/>
  <c r="M27" i="10"/>
  <c r="J27" i="11" s="1"/>
  <c r="N29" i="9"/>
  <c r="I29" i="11" s="1"/>
  <c r="L27" i="4"/>
  <c r="F27" i="11" s="1"/>
  <c r="L29" i="4"/>
  <c r="F29" i="11" s="1"/>
  <c r="L22" i="4"/>
  <c r="F22" i="11" s="1"/>
  <c r="N24" i="9"/>
  <c r="I24" i="11" s="1"/>
  <c r="M24" i="8"/>
  <c r="H24" i="11" s="1"/>
  <c r="M23" i="10"/>
  <c r="J23" i="11" s="1"/>
  <c r="N26" i="9"/>
  <c r="I26" i="11" s="1"/>
  <c r="N27" i="9"/>
  <c r="I27" i="11" s="1"/>
  <c r="N24" i="7"/>
  <c r="G24" i="11" s="1"/>
  <c r="N25" i="9"/>
  <c r="I25" i="11" s="1"/>
  <c r="M31" i="8"/>
  <c r="H31" i="11" s="1"/>
  <c r="M27" i="8"/>
  <c r="H27" i="11" s="1"/>
  <c r="N30" i="9"/>
  <c r="I30" i="11" s="1"/>
  <c r="N22" i="9"/>
  <c r="I22" i="11" s="1"/>
  <c r="N23" i="9"/>
  <c r="I23" i="11" s="1"/>
  <c r="M31" i="10"/>
  <c r="J31" i="11" s="1"/>
  <c r="M24" i="10"/>
  <c r="J24" i="11" s="1"/>
  <c r="N23" i="7"/>
  <c r="G23" i="11" s="1"/>
  <c r="N28" i="9"/>
  <c r="I28" i="11" s="1"/>
  <c r="M23" i="8"/>
  <c r="H23" i="11" s="1"/>
  <c r="M28" i="8"/>
  <c r="H28" i="11" s="1"/>
  <c r="M22" i="8"/>
  <c r="H22" i="11" s="1"/>
  <c r="N26" i="7"/>
  <c r="G26" i="11" s="1"/>
  <c r="N28" i="7"/>
  <c r="G28" i="11" s="1"/>
  <c r="N29" i="7"/>
  <c r="G29" i="11" s="1"/>
  <c r="N27" i="7"/>
  <c r="G27" i="11" s="1"/>
  <c r="N25" i="7"/>
  <c r="G25" i="11" s="1"/>
  <c r="N30" i="7"/>
  <c r="G30" i="11" s="1"/>
  <c r="N31" i="7"/>
  <c r="G31" i="11" s="1"/>
  <c r="P2" i="8"/>
  <c r="P1" i="8"/>
  <c r="R2" i="9"/>
  <c r="R1" i="9"/>
  <c r="P2" i="10"/>
  <c r="P1" i="10"/>
  <c r="I8" i="8"/>
  <c r="J8" i="8" s="1"/>
  <c r="M8" i="8" s="1"/>
  <c r="H8" i="11" s="1"/>
  <c r="P5" i="8"/>
  <c r="R5" i="9"/>
  <c r="P5" i="10"/>
  <c r="I14" i="8"/>
  <c r="J14" i="8" s="1"/>
  <c r="M14" i="8" s="1"/>
  <c r="H14" i="11" s="1"/>
  <c r="I7" i="8"/>
  <c r="J7" i="8" s="1"/>
  <c r="M7" i="8" s="1"/>
  <c r="H7" i="11" s="1"/>
  <c r="K4" i="9"/>
  <c r="N4" i="9" s="1"/>
  <c r="I4" i="11" s="1"/>
  <c r="K7" i="9"/>
  <c r="N7" i="9" s="1"/>
  <c r="I7" i="11" s="1"/>
  <c r="K21" i="9"/>
  <c r="N21" i="9" s="1"/>
  <c r="I21" i="11" s="1"/>
  <c r="I18" i="10"/>
  <c r="J18" i="10" s="1"/>
  <c r="M18" i="10" s="1"/>
  <c r="J18" i="11" s="1"/>
  <c r="I21" i="10"/>
  <c r="J21" i="10" s="1"/>
  <c r="M21" i="10" s="1"/>
  <c r="J21" i="11" s="1"/>
  <c r="K8" i="9"/>
  <c r="N8" i="9" s="1"/>
  <c r="I8" i="11" s="1"/>
  <c r="I7" i="10"/>
  <c r="J7" i="10" s="1"/>
  <c r="M7" i="10" s="1"/>
  <c r="J7" i="11" s="1"/>
  <c r="I14" i="10"/>
  <c r="J14" i="10" s="1"/>
  <c r="M14" i="10" s="1"/>
  <c r="J14" i="11" s="1"/>
  <c r="I18" i="8"/>
  <c r="J18" i="8" s="1"/>
  <c r="M18" i="8" s="1"/>
  <c r="H18" i="11" s="1"/>
  <c r="I9" i="8"/>
  <c r="J9" i="8" s="1"/>
  <c r="M9" i="8" s="1"/>
  <c r="H9" i="11" s="1"/>
  <c r="K19" i="9"/>
  <c r="N19" i="9" s="1"/>
  <c r="I19" i="11" s="1"/>
  <c r="K14" i="9"/>
  <c r="N14" i="9" s="1"/>
  <c r="I14" i="11" s="1"/>
  <c r="K13" i="9"/>
  <c r="N13" i="9" s="1"/>
  <c r="I13" i="11" s="1"/>
  <c r="I8" i="10"/>
  <c r="J8" i="10" s="1"/>
  <c r="M8" i="10" s="1"/>
  <c r="J8" i="11" s="1"/>
  <c r="I4" i="10"/>
  <c r="J4" i="10" s="1"/>
  <c r="M4" i="10" s="1"/>
  <c r="J4" i="11" s="1"/>
  <c r="I2" i="10"/>
  <c r="J2" i="10" s="1"/>
  <c r="M2" i="10" s="1"/>
  <c r="J2" i="11" s="1"/>
  <c r="I2" i="8"/>
  <c r="I19" i="8"/>
  <c r="J19" i="8" s="1"/>
  <c r="M19" i="8" s="1"/>
  <c r="H19" i="11" s="1"/>
  <c r="I13" i="10"/>
  <c r="J13" i="10" s="1"/>
  <c r="M13" i="10" s="1"/>
  <c r="J13" i="11" s="1"/>
  <c r="K18" i="9"/>
  <c r="N18" i="9" s="1"/>
  <c r="I18" i="11" s="1"/>
  <c r="I19" i="10"/>
  <c r="J19" i="10" s="1"/>
  <c r="M19" i="10" s="1"/>
  <c r="J19" i="11" s="1"/>
  <c r="I16" i="10"/>
  <c r="J16" i="10" s="1"/>
  <c r="M16" i="10" s="1"/>
  <c r="J16" i="11" s="1"/>
  <c r="K9" i="9"/>
  <c r="N9" i="9" s="1"/>
  <c r="I9" i="11" s="1"/>
  <c r="I17" i="10"/>
  <c r="J17" i="10" s="1"/>
  <c r="M17" i="10" s="1"/>
  <c r="J17" i="11" s="1"/>
  <c r="K20" i="9"/>
  <c r="N20" i="9" s="1"/>
  <c r="I20" i="11" s="1"/>
  <c r="K15" i="9"/>
  <c r="N15" i="9" s="1"/>
  <c r="I15" i="11" s="1"/>
  <c r="I10" i="10"/>
  <c r="J10" i="10" s="1"/>
  <c r="M10" i="10" s="1"/>
  <c r="J10" i="11" s="1"/>
  <c r="K3" i="9"/>
  <c r="N3" i="9" s="1"/>
  <c r="I3" i="11" s="1"/>
  <c r="K6" i="9"/>
  <c r="N6" i="9" s="1"/>
  <c r="I6" i="11" s="1"/>
  <c r="I3" i="10"/>
  <c r="J3" i="10" s="1"/>
  <c r="M3" i="10" s="1"/>
  <c r="J3" i="11" s="1"/>
  <c r="I9" i="4"/>
  <c r="L9" i="4" s="1"/>
  <c r="F9" i="11" s="1"/>
  <c r="I11" i="4"/>
  <c r="L11" i="4" s="1"/>
  <c r="F11" i="11" s="1"/>
  <c r="K16" i="9"/>
  <c r="N16" i="9" s="1"/>
  <c r="I16" i="11" s="1"/>
  <c r="K17" i="9"/>
  <c r="N17" i="9" s="1"/>
  <c r="I17" i="11" s="1"/>
  <c r="I9" i="10"/>
  <c r="J9" i="10" s="1"/>
  <c r="M9" i="10" s="1"/>
  <c r="J9" i="11" s="1"/>
  <c r="I20" i="10"/>
  <c r="J20" i="10" s="1"/>
  <c r="M20" i="10" s="1"/>
  <c r="J20" i="11" s="1"/>
  <c r="I6" i="10"/>
  <c r="J6" i="10" s="1"/>
  <c r="M6" i="10" s="1"/>
  <c r="J6" i="11" s="1"/>
  <c r="F5" i="7"/>
  <c r="G5" i="7" s="1"/>
  <c r="K5" i="7" s="1"/>
  <c r="N5" i="7" s="1"/>
  <c r="G5" i="11" s="1"/>
  <c r="F11" i="7"/>
  <c r="G11" i="7" s="1"/>
  <c r="K11" i="7" s="1"/>
  <c r="N11" i="7" s="1"/>
  <c r="G11" i="11" s="1"/>
  <c r="F17" i="7"/>
  <c r="G17" i="7" s="1"/>
  <c r="K17" i="7" s="1"/>
  <c r="N17" i="7" s="1"/>
  <c r="G17" i="11" s="1"/>
  <c r="F12" i="7"/>
  <c r="G12" i="7" s="1"/>
  <c r="K12" i="7" s="1"/>
  <c r="N12" i="7" s="1"/>
  <c r="G12" i="11" s="1"/>
  <c r="F19" i="7"/>
  <c r="G19" i="7" s="1"/>
  <c r="K19" i="7" s="1"/>
  <c r="N19" i="7" s="1"/>
  <c r="G19" i="11" s="1"/>
  <c r="F4" i="7"/>
  <c r="G4" i="7" s="1"/>
  <c r="K4" i="7" s="1"/>
  <c r="N4" i="7" s="1"/>
  <c r="G4" i="11" s="1"/>
  <c r="F15" i="7"/>
  <c r="G15" i="7" s="1"/>
  <c r="K15" i="7" s="1"/>
  <c r="N15" i="7" s="1"/>
  <c r="G15" i="11" s="1"/>
  <c r="F14" i="7"/>
  <c r="G14" i="7" s="1"/>
  <c r="K14" i="7" s="1"/>
  <c r="N14" i="7" s="1"/>
  <c r="G14" i="11" s="1"/>
  <c r="F16" i="7"/>
  <c r="G16" i="7" s="1"/>
  <c r="K16" i="7" s="1"/>
  <c r="N16" i="7" s="1"/>
  <c r="G16" i="11" s="1"/>
  <c r="F18" i="7"/>
  <c r="G18" i="7" s="1"/>
  <c r="K18" i="7" s="1"/>
  <c r="N18" i="7" s="1"/>
  <c r="G18" i="11" s="1"/>
  <c r="F2" i="7"/>
  <c r="G2" i="7" s="1"/>
  <c r="F20" i="7"/>
  <c r="G20" i="7" s="1"/>
  <c r="K20" i="7" s="1"/>
  <c r="N20" i="7" s="1"/>
  <c r="G20" i="11" s="1"/>
  <c r="F8" i="7"/>
  <c r="G8" i="7" s="1"/>
  <c r="K8" i="7" s="1"/>
  <c r="N8" i="7" s="1"/>
  <c r="G8" i="11" s="1"/>
  <c r="F13" i="7"/>
  <c r="G13" i="7" s="1"/>
  <c r="K13" i="7" s="1"/>
  <c r="N13" i="7" s="1"/>
  <c r="G13" i="11" s="1"/>
  <c r="F7" i="7"/>
  <c r="G7" i="7" s="1"/>
  <c r="K7" i="7" s="1"/>
  <c r="N7" i="7" s="1"/>
  <c r="G7" i="11" s="1"/>
  <c r="F3" i="7"/>
  <c r="G3" i="7" s="1"/>
  <c r="K3" i="7" s="1"/>
  <c r="F21" i="7"/>
  <c r="G21" i="7" s="1"/>
  <c r="K21" i="7" s="1"/>
  <c r="N21" i="7" s="1"/>
  <c r="G21" i="11" s="1"/>
  <c r="F10" i="7"/>
  <c r="G10" i="7" s="1"/>
  <c r="K10" i="7" s="1"/>
  <c r="N10" i="7" s="1"/>
  <c r="G10" i="11" s="1"/>
  <c r="F6" i="7"/>
  <c r="G6" i="7" s="1"/>
  <c r="K6" i="7" s="1"/>
  <c r="N6" i="7" s="1"/>
  <c r="G6" i="11" s="1"/>
  <c r="F9" i="7"/>
  <c r="G9" i="7" s="1"/>
  <c r="K9" i="7" s="1"/>
  <c r="N9" i="7" s="1"/>
  <c r="G9" i="11" s="1"/>
  <c r="I19" i="4"/>
  <c r="L19" i="4" s="1"/>
  <c r="F19" i="11" s="1"/>
  <c r="I21" i="4"/>
  <c r="L21" i="4" s="1"/>
  <c r="F21" i="11" s="1"/>
  <c r="J5" i="3"/>
  <c r="I15" i="8"/>
  <c r="J15" i="8" s="1"/>
  <c r="M15" i="8" s="1"/>
  <c r="H15" i="11" s="1"/>
  <c r="Q8" i="3"/>
  <c r="J19" i="3"/>
  <c r="J16" i="3"/>
  <c r="J4" i="8"/>
  <c r="M4" i="8" s="1"/>
  <c r="H4" i="11" s="1"/>
  <c r="J17" i="3"/>
  <c r="J13" i="3"/>
  <c r="J8" i="3"/>
  <c r="J7" i="3"/>
  <c r="J11" i="3"/>
  <c r="I3" i="8"/>
  <c r="J3" i="8" s="1"/>
  <c r="M3" i="8" s="1"/>
  <c r="H3" i="11" s="1"/>
  <c r="K11" i="9"/>
  <c r="N11" i="9" s="1"/>
  <c r="I11" i="11" s="1"/>
  <c r="K2" i="9"/>
  <c r="H18" i="3"/>
  <c r="J18" i="3" s="1"/>
  <c r="H10" i="3"/>
  <c r="J10" i="3" s="1"/>
  <c r="J12" i="3"/>
  <c r="J4" i="3"/>
  <c r="H6" i="3"/>
  <c r="J6" i="3" s="1"/>
  <c r="J9" i="3"/>
  <c r="H3" i="3"/>
  <c r="J3" i="3" s="1"/>
  <c r="K5" i="9"/>
  <c r="N5" i="9" s="1"/>
  <c r="I5" i="11" s="1"/>
  <c r="K10" i="9"/>
  <c r="N10" i="9" s="1"/>
  <c r="I10" i="11" s="1"/>
  <c r="I12" i="8"/>
  <c r="J12" i="8" s="1"/>
  <c r="M12" i="8" s="1"/>
  <c r="H12" i="11" s="1"/>
  <c r="I11" i="10"/>
  <c r="J11" i="10" s="1"/>
  <c r="M11" i="10" s="1"/>
  <c r="J11" i="11" s="1"/>
  <c r="J15" i="10"/>
  <c r="M15" i="10" s="1"/>
  <c r="J15" i="11" s="1"/>
  <c r="I5" i="10"/>
  <c r="J5" i="10" s="1"/>
  <c r="M5" i="10" s="1"/>
  <c r="J5" i="11" s="1"/>
  <c r="J12" i="9"/>
  <c r="K12" i="9" s="1"/>
  <c r="N12" i="9" s="1"/>
  <c r="I12" i="11" s="1"/>
  <c r="I12" i="10"/>
  <c r="J12" i="10" s="1"/>
  <c r="M12" i="10" s="1"/>
  <c r="J12" i="11" s="1"/>
  <c r="I10" i="8"/>
  <c r="J10" i="8" s="1"/>
  <c r="I11" i="8"/>
  <c r="J11" i="8" s="1"/>
  <c r="I21" i="8"/>
  <c r="J21" i="8" s="1"/>
  <c r="I13" i="8"/>
  <c r="J13" i="8" s="1"/>
  <c r="I16" i="8"/>
  <c r="J16" i="8" s="1"/>
  <c r="I6" i="8"/>
  <c r="J6" i="8" s="1"/>
  <c r="I20" i="8"/>
  <c r="J20" i="8" s="1"/>
  <c r="I5" i="8"/>
  <c r="J5" i="8" s="1"/>
  <c r="I17" i="8"/>
  <c r="J17" i="8" s="1"/>
  <c r="Q2" i="3"/>
  <c r="F10" i="4"/>
  <c r="F6" i="4"/>
  <c r="F14" i="4"/>
  <c r="F12" i="4"/>
  <c r="F3" i="4"/>
  <c r="F15" i="4"/>
  <c r="F18" i="4"/>
  <c r="F4" i="4"/>
  <c r="F5" i="4"/>
  <c r="F7" i="4"/>
  <c r="F13" i="4"/>
  <c r="Q3" i="3"/>
  <c r="F8" i="4"/>
  <c r="F2" i="4"/>
  <c r="G2" i="4" s="1"/>
  <c r="I2" i="4" s="1"/>
  <c r="F16" i="4"/>
  <c r="F17" i="4"/>
  <c r="F20" i="4"/>
  <c r="R2" i="7"/>
  <c r="R5" i="7"/>
  <c r="P5" i="4"/>
  <c r="P2" i="4"/>
  <c r="P3" i="4"/>
  <c r="L2" i="3" l="1"/>
  <c r="M2" i="3" s="1"/>
  <c r="E2" i="11" s="1"/>
  <c r="L30" i="3"/>
  <c r="M30" i="3" s="1"/>
  <c r="E30" i="11" s="1"/>
  <c r="L24" i="3"/>
  <c r="M24" i="3" s="1"/>
  <c r="E24" i="11" s="1"/>
  <c r="L31" i="3"/>
  <c r="M31" i="3" s="1"/>
  <c r="E31" i="11" s="1"/>
  <c r="L28" i="3"/>
  <c r="M28" i="3" s="1"/>
  <c r="E28" i="11" s="1"/>
  <c r="L23" i="3"/>
  <c r="M23" i="3" s="1"/>
  <c r="E23" i="11" s="1"/>
  <c r="L29" i="3"/>
  <c r="M29" i="3" s="1"/>
  <c r="E29" i="11" s="1"/>
  <c r="L27" i="3"/>
  <c r="M27" i="3" s="1"/>
  <c r="E27" i="11" s="1"/>
  <c r="L26" i="3"/>
  <c r="M26" i="3" s="1"/>
  <c r="E26" i="11" s="1"/>
  <c r="L22" i="3"/>
  <c r="M22" i="3" s="1"/>
  <c r="E22" i="11" s="1"/>
  <c r="L25" i="3"/>
  <c r="M25" i="3" s="1"/>
  <c r="E25" i="11" s="1"/>
  <c r="L10" i="3"/>
  <c r="K2" i="7"/>
  <c r="N2" i="7" s="1"/>
  <c r="G2" i="11" s="1"/>
  <c r="R1" i="7"/>
  <c r="P3" i="10"/>
  <c r="P4" i="10" s="1"/>
  <c r="R3" i="9"/>
  <c r="R4" i="9" s="1"/>
  <c r="J2" i="8"/>
  <c r="M2" i="8" s="1"/>
  <c r="H2" i="11" s="1"/>
  <c r="P3" i="8"/>
  <c r="P4" i="8" s="1"/>
  <c r="L7" i="3"/>
  <c r="M7" i="3" s="1"/>
  <c r="E7" i="11" s="1"/>
  <c r="L16" i="3"/>
  <c r="M16" i="3" s="1"/>
  <c r="E16" i="11" s="1"/>
  <c r="L21" i="3"/>
  <c r="M21" i="3" s="1"/>
  <c r="E21" i="11" s="1"/>
  <c r="K21" i="11" s="1"/>
  <c r="L12" i="3"/>
  <c r="M12" i="3" s="1"/>
  <c r="E12" i="11" s="1"/>
  <c r="L9" i="3"/>
  <c r="M9" i="3" s="1"/>
  <c r="E9" i="11" s="1"/>
  <c r="L11" i="3"/>
  <c r="M11" i="3" s="1"/>
  <c r="E11" i="11" s="1"/>
  <c r="K11" i="11" s="1"/>
  <c r="L8" i="3"/>
  <c r="M8" i="3" s="1"/>
  <c r="E8" i="11" s="1"/>
  <c r="L15" i="3"/>
  <c r="M15" i="3" s="1"/>
  <c r="E15" i="11" s="1"/>
  <c r="L3" i="3"/>
  <c r="L20" i="3"/>
  <c r="M20" i="3" s="1"/>
  <c r="E20" i="11" s="1"/>
  <c r="L18" i="3"/>
  <c r="M18" i="3" s="1"/>
  <c r="E18" i="11" s="1"/>
  <c r="L17" i="3"/>
  <c r="M17" i="3" s="1"/>
  <c r="E17" i="11" s="1"/>
  <c r="L14" i="3"/>
  <c r="M14" i="3" s="1"/>
  <c r="E14" i="11" s="1"/>
  <c r="M10" i="3"/>
  <c r="E10" i="11" s="1"/>
  <c r="L4" i="3"/>
  <c r="M4" i="3" s="1"/>
  <c r="E4" i="11" s="1"/>
  <c r="L13" i="3"/>
  <c r="M13" i="3" s="1"/>
  <c r="E13" i="11" s="1"/>
  <c r="L19" i="3"/>
  <c r="M19" i="3" s="1"/>
  <c r="E19" i="11" s="1"/>
  <c r="L6" i="3"/>
  <c r="M6" i="3" s="1"/>
  <c r="E6" i="11" s="1"/>
  <c r="L5" i="3"/>
  <c r="M5" i="3" s="1"/>
  <c r="E5" i="11" s="1"/>
  <c r="G12" i="4"/>
  <c r="I12" i="4" s="1"/>
  <c r="L12" i="4" s="1"/>
  <c r="F12" i="11" s="1"/>
  <c r="G14" i="4"/>
  <c r="I14" i="4" s="1"/>
  <c r="L14" i="4" s="1"/>
  <c r="F14" i="11" s="1"/>
  <c r="G13" i="4"/>
  <c r="I13" i="4" s="1"/>
  <c r="L13" i="4" s="1"/>
  <c r="F13" i="11" s="1"/>
  <c r="G18" i="4"/>
  <c r="I18" i="4" s="1"/>
  <c r="L18" i="4" s="1"/>
  <c r="F18" i="11" s="1"/>
  <c r="G5" i="4"/>
  <c r="I5" i="4" s="1"/>
  <c r="L5" i="4" s="1"/>
  <c r="F5" i="11" s="1"/>
  <c r="G15" i="4"/>
  <c r="I15" i="4" s="1"/>
  <c r="L15" i="4" s="1"/>
  <c r="F15" i="11" s="1"/>
  <c r="G6" i="4"/>
  <c r="I6" i="4" s="1"/>
  <c r="L6" i="4" s="1"/>
  <c r="F6" i="11" s="1"/>
  <c r="G10" i="4"/>
  <c r="I10" i="4" s="1"/>
  <c r="L10" i="4" s="1"/>
  <c r="F10" i="11" s="1"/>
  <c r="Q1" i="3"/>
  <c r="Q4" i="3" s="1"/>
  <c r="G17" i="4"/>
  <c r="I17" i="4" s="1"/>
  <c r="L17" i="4" s="1"/>
  <c r="F17" i="11" s="1"/>
  <c r="G16" i="4"/>
  <c r="I16" i="4" s="1"/>
  <c r="L16" i="4" s="1"/>
  <c r="F16" i="11" s="1"/>
  <c r="G7" i="4"/>
  <c r="I7" i="4" s="1"/>
  <c r="L7" i="4" s="1"/>
  <c r="F7" i="11" s="1"/>
  <c r="G20" i="4"/>
  <c r="I20" i="4" s="1"/>
  <c r="L20" i="4" s="1"/>
  <c r="F20" i="11" s="1"/>
  <c r="G8" i="4"/>
  <c r="I8" i="4" s="1"/>
  <c r="L8" i="4" s="1"/>
  <c r="F8" i="11" s="1"/>
  <c r="G4" i="4"/>
  <c r="I4" i="4" s="1"/>
  <c r="L4" i="4" s="1"/>
  <c r="F4" i="11" s="1"/>
  <c r="G3" i="4"/>
  <c r="I3" i="4" s="1"/>
  <c r="L3" i="4" s="1"/>
  <c r="F3" i="11" s="1"/>
  <c r="M11" i="8"/>
  <c r="H11" i="11" s="1"/>
  <c r="M20" i="8"/>
  <c r="H20" i="11" s="1"/>
  <c r="M10" i="8"/>
  <c r="H10" i="11" s="1"/>
  <c r="M17" i="8"/>
  <c r="H17" i="11" s="1"/>
  <c r="M6" i="8"/>
  <c r="H6" i="11" s="1"/>
  <c r="M13" i="8"/>
  <c r="H13" i="11" s="1"/>
  <c r="M16" i="8"/>
  <c r="H16" i="11" s="1"/>
  <c r="M21" i="8"/>
  <c r="H21" i="11" s="1"/>
  <c r="R3" i="7"/>
  <c r="N3" i="7"/>
  <c r="G3" i="11" s="1"/>
  <c r="L2" i="4"/>
  <c r="F2" i="11" s="1"/>
  <c r="K2" i="11" s="1"/>
  <c r="N2" i="9"/>
  <c r="I2" i="11" s="1"/>
  <c r="L21" i="11" l="1"/>
  <c r="K8" i="11"/>
  <c r="L8" i="11" s="1"/>
  <c r="K10" i="11"/>
  <c r="K13" i="11"/>
  <c r="K17" i="11"/>
  <c r="L17" i="11" s="1"/>
  <c r="K15" i="11"/>
  <c r="L15" i="11" s="1"/>
  <c r="K6" i="11"/>
  <c r="L6" i="11" s="1"/>
  <c r="K20" i="11"/>
  <c r="L20" i="11" s="1"/>
  <c r="K16" i="11"/>
  <c r="L16" i="11" s="1"/>
  <c r="K27" i="11"/>
  <c r="L27" i="11" s="1"/>
  <c r="K31" i="11"/>
  <c r="L31" i="11" s="1"/>
  <c r="K19" i="11"/>
  <c r="L19" i="11" s="1"/>
  <c r="K14" i="11"/>
  <c r="L14" i="11" s="1"/>
  <c r="K9" i="11"/>
  <c r="L9" i="11" s="1"/>
  <c r="K7" i="11"/>
  <c r="L7" i="11" s="1"/>
  <c r="K25" i="11"/>
  <c r="L25" i="11" s="1"/>
  <c r="K29" i="11"/>
  <c r="L29" i="11" s="1"/>
  <c r="K24" i="11"/>
  <c r="L24" i="11" s="1"/>
  <c r="K12" i="11"/>
  <c r="K22" i="11"/>
  <c r="L22" i="11" s="1"/>
  <c r="K23" i="11"/>
  <c r="L23" i="11" s="1"/>
  <c r="K30" i="11"/>
  <c r="L30" i="11" s="1"/>
  <c r="K5" i="11"/>
  <c r="K4" i="11"/>
  <c r="L4" i="11" s="1"/>
  <c r="K18" i="11"/>
  <c r="L18" i="11" s="1"/>
  <c r="K26" i="11"/>
  <c r="L26" i="11" s="1"/>
  <c r="K28" i="11"/>
  <c r="L28" i="11" s="1"/>
  <c r="L2" i="11"/>
  <c r="Q5" i="3"/>
  <c r="L12" i="11"/>
  <c r="M3" i="3"/>
  <c r="E3" i="11" s="1"/>
  <c r="P1" i="4"/>
  <c r="P4" i="4" s="1"/>
  <c r="L11" i="11"/>
  <c r="L10" i="11"/>
  <c r="L13" i="11"/>
  <c r="M5" i="8"/>
  <c r="H5" i="11" s="1"/>
  <c r="R4" i="7"/>
  <c r="L5" i="11" l="1"/>
  <c r="K3" i="11"/>
  <c r="L3" i="11" s="1"/>
</calcChain>
</file>

<file path=xl/sharedStrings.xml><?xml version="1.0" encoding="utf-8"?>
<sst xmlns="http://schemas.openxmlformats.org/spreadsheetml/2006/main" count="401" uniqueCount="92">
  <si>
    <t>Card</t>
  </si>
  <si>
    <t>Farming income</t>
  </si>
  <si>
    <t>Total income</t>
  </si>
  <si>
    <t>yield multiplier</t>
  </si>
  <si>
    <t>conservation cost</t>
  </si>
  <si>
    <t>ESS benefit</t>
  </si>
  <si>
    <t>Fixed payment</t>
  </si>
  <si>
    <t>Certain effect on yield</t>
  </si>
  <si>
    <t>Adoption cost</t>
  </si>
  <si>
    <t>Direct cons effect</t>
  </si>
  <si>
    <t>Net benefit</t>
  </si>
  <si>
    <t>Bid</t>
  </si>
  <si>
    <t>auction payment</t>
  </si>
  <si>
    <t>yield effect this year</t>
  </si>
  <si>
    <t>(type anywhere to recalculate;</t>
  </si>
  <si>
    <t>copy and paste-special-value to make stop recalculating)</t>
  </si>
  <si>
    <t>pilot bonus</t>
  </si>
  <si>
    <t>Pers direct effect</t>
  </si>
  <si>
    <t>Total</t>
  </si>
  <si>
    <t>If picked, you earn…</t>
  </si>
  <si>
    <t>Random number</t>
  </si>
  <si>
    <t>conversion factor</t>
  </si>
  <si>
    <t>Farm Val</t>
  </si>
  <si>
    <t>standard deviation of uncertainty</t>
  </si>
  <si>
    <t>mean personal direct effect</t>
  </si>
  <si>
    <t>you can copy the  formula again from here if you want</t>
  </si>
  <si>
    <t>it to calculate again</t>
  </si>
  <si>
    <t>bids below this are accepted</t>
  </si>
  <si>
    <t>Losing bid</t>
  </si>
  <si>
    <t>10% are randomly chosen</t>
  </si>
  <si>
    <t>copy and paste-special-values to fix them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</si>
  <si>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</si>
  <si>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</si>
  <si>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</si>
  <si>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</si>
  <si>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</si>
  <si>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</si>
  <si>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</si>
  <si>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</si>
  <si>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</si>
  <si>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</si>
  <si>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</si>
  <si>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</si>
  <si>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</si>
  <si>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Treatment</t>
  </si>
  <si>
    <t>Farming Income</t>
  </si>
  <si>
    <t>Adoption Cost</t>
  </si>
  <si>
    <t>Government Payment</t>
  </si>
  <si>
    <t>Total Income</t>
  </si>
  <si>
    <t>Auction</t>
  </si>
  <si>
    <t>Uncertain</t>
  </si>
  <si>
    <t>5A</t>
  </si>
  <si>
    <t>Pilot bonus 1</t>
  </si>
  <si>
    <t>5B</t>
  </si>
  <si>
    <t>Pilot bonus 2</t>
  </si>
  <si>
    <t>$</t>
  </si>
  <si>
    <t>Y=1 / N=0</t>
  </si>
  <si>
    <t>%</t>
  </si>
  <si>
    <t>paste-v from col o</t>
  </si>
  <si>
    <t>Govt payments</t>
  </si>
  <si>
    <t>Govt payment</t>
  </si>
  <si>
    <t>My effect (paste-v from O)</t>
  </si>
  <si>
    <t>paste-v from col m</t>
  </si>
  <si>
    <t>6A</t>
  </si>
  <si>
    <t>6B</t>
  </si>
  <si>
    <t>Player</t>
  </si>
  <si>
    <t>Adopt?</t>
  </si>
  <si>
    <t># adopters</t>
  </si>
  <si>
    <t>Ecosystem yield effect</t>
  </si>
  <si>
    <t>Ecosystem boost rate</t>
  </si>
  <si>
    <t>Farming Value</t>
  </si>
  <si>
    <t>(from spreadsheet)</t>
  </si>
  <si>
    <t>Flat subsidy</t>
  </si>
  <si>
    <t>No government</t>
  </si>
  <si>
    <t>Uncertain but correlated</t>
  </si>
  <si>
    <t>Direct Adoption Effect (%)</t>
  </si>
  <si>
    <t>Direct Adoption Effect Amount</t>
  </si>
  <si>
    <t>Direct adptn effect</t>
  </si>
  <si>
    <t>Direct adptn effect (paste-v from M)</t>
  </si>
  <si>
    <t>J - K + L</t>
  </si>
  <si>
    <t>C * F</t>
  </si>
  <si>
    <t>C * H</t>
  </si>
  <si>
    <t>C + G + I</t>
  </si>
  <si>
    <t>=IF(RAND()&lt;0.5,-0.3,0.1)</t>
  </si>
  <si>
    <t>Random direct adptn effect</t>
  </si>
  <si>
    <t>Random my effect (paste-v to Col H)</t>
  </si>
  <si>
    <t>Rand my dev</t>
  </si>
  <si>
    <t>₼</t>
  </si>
  <si>
    <t>1000 ₼ if adopt</t>
  </si>
  <si>
    <t>1500 ₼ or bid if adopt</t>
  </si>
  <si>
    <t>Card value * 1000 ₼</t>
  </si>
  <si>
    <t>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</si>
</sst>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#,##0\ [$₼-82C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9" fontId="0" fillId="0" borderId="0" xfId="0" applyNumberFormat="1"/>
    <xf numFmtId="9" fontId="0" fillId="0" borderId="0" xfId="2" applyFont="1"/>
    <xf numFmtId="164" fontId="0" fillId="0" borderId="0" xfId="0" applyNumberFormat="1"/>
    <xf numFmtId="0" fontId="0" fillId="0" borderId="0" xfId="0" quotePrefix="1"/>
    <xf numFmtId="0" fontId="2" fillId="0" borderId="2" xfId="0" applyFont="1" applyBorder="1"/>
    <xf numFmtId="164" fontId="2" fillId="0" borderId="2" xfId="0" applyNumberFormat="1" applyFont="1" applyBorder="1"/>
    <xf numFmtId="9" fontId="0" fillId="2" borderId="0" xfId="2" applyFont="1" applyFill="1"/>
    <xf numFmtId="0" fontId="2" fillId="3" borderId="3" xfId="0" applyFont="1" applyFill="1" applyBorder="1"/>
    <xf numFmtId="0" fontId="2" fillId="3" borderId="1" xfId="0" applyFont="1" applyFill="1" applyBorder="1"/>
    <xf numFmtId="164" fontId="2" fillId="3" borderId="3" xfId="0" applyNumberFormat="1" applyFont="1" applyFill="1" applyBorder="1"/>
    <xf numFmtId="164" fontId="2" fillId="3" borderId="1" xfId="0" applyNumberFormat="1" applyFont="1" applyFill="1" applyBorder="1"/>
    <xf numFmtId="0" fontId="2" fillId="0" borderId="0" xfId="0" applyFont="1"/>
    <xf numFmtId="164" fontId="2" fillId="0" borderId="0" xfId="0" applyNumberFormat="1" applyFont="1"/>
    <xf numFmtId="0" fontId="0" fillId="2" borderId="0" xfId="0" applyFill="1"/>
    <xf numFmtId="0" fontId="2" fillId="0" borderId="2" xfId="0" applyFont="1" applyFill="1" applyBorder="1"/>
    <xf numFmtId="0" fontId="0" fillId="0" borderId="0" xfId="0" applyFill="1"/>
    <xf numFmtId="44" fontId="2" fillId="0" borderId="0" xfId="0" applyNumberFormat="1" applyFont="1"/>
    <xf numFmtId="0" fontId="3" fillId="0" borderId="2" xfId="0" applyFont="1" applyBorder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9" xfId="0" applyFont="1" applyBorder="1"/>
    <xf numFmtId="0" fontId="3" fillId="2" borderId="20" xfId="0" applyFont="1" applyFill="1" applyBorder="1"/>
    <xf numFmtId="0" fontId="3" fillId="0" borderId="22" xfId="0" applyFont="1" applyBorder="1" applyAlignment="1">
      <alignment horizontal="center"/>
    </xf>
    <xf numFmtId="0" fontId="3" fillId="0" borderId="23" xfId="0" applyFont="1" applyBorder="1"/>
    <xf numFmtId="0" fontId="3" fillId="2" borderId="24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0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3" borderId="16" xfId="0" applyFont="1" applyFill="1" applyBorder="1"/>
    <xf numFmtId="0" fontId="0" fillId="3" borderId="19" xfId="0" applyFill="1" applyBorder="1"/>
    <xf numFmtId="0" fontId="3" fillId="2" borderId="17" xfId="0" applyFont="1" applyFill="1" applyBorder="1"/>
    <xf numFmtId="9" fontId="3" fillId="0" borderId="0" xfId="0" applyNumberFormat="1" applyFont="1" applyBorder="1" applyAlignment="1">
      <alignment horizontal="right"/>
    </xf>
    <xf numFmtId="9" fontId="3" fillId="0" borderId="25" xfId="0" applyNumberFormat="1" applyFont="1" applyBorder="1" applyAlignment="1">
      <alignment horizontal="right"/>
    </xf>
    <xf numFmtId="164" fontId="2" fillId="0" borderId="2" xfId="0" applyNumberFormat="1" applyFont="1" applyFill="1" applyBorder="1"/>
    <xf numFmtId="164" fontId="2" fillId="2" borderId="0" xfId="0" applyNumberFormat="1" applyFont="1" applyFill="1"/>
    <xf numFmtId="165" fontId="2" fillId="0" borderId="2" xfId="0" applyNumberFormat="1" applyFont="1" applyBorder="1"/>
    <xf numFmtId="165" fontId="0" fillId="0" borderId="0" xfId="0" applyNumberFormat="1"/>
    <xf numFmtId="165" fontId="0" fillId="0" borderId="0" xfId="1" applyNumberFormat="1" applyFont="1"/>
    <xf numFmtId="165" fontId="2" fillId="0" borderId="0" xfId="0" applyNumberFormat="1" applyFont="1"/>
    <xf numFmtId="165" fontId="2" fillId="3" borderId="1" xfId="0" applyNumberFormat="1" applyFont="1" applyFill="1" applyBorder="1"/>
    <xf numFmtId="165" fontId="0" fillId="0" borderId="0" xfId="0" applyNumberFormat="1" applyAlignment="1">
      <alignment horizontal="center"/>
    </xf>
    <xf numFmtId="165" fontId="0" fillId="2" borderId="0" xfId="0" applyNumberFormat="1" applyFill="1"/>
    <xf numFmtId="165" fontId="0" fillId="2" borderId="0" xfId="2" applyNumberFormat="1" applyFont="1" applyFill="1" applyAlignment="1">
      <alignment horizontal="center"/>
    </xf>
    <xf numFmtId="165" fontId="0" fillId="0" borderId="0" xfId="2" applyNumberFormat="1" applyFont="1" applyFill="1"/>
    <xf numFmtId="165" fontId="0" fillId="2" borderId="0" xfId="2" applyNumberFormat="1" applyFont="1" applyFill="1"/>
    <xf numFmtId="165" fontId="0" fillId="0" borderId="0" xfId="2" applyNumberFormat="1" applyFont="1"/>
    <xf numFmtId="0" fontId="4" fillId="0" borderId="2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17" xfId="0" applyFont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'bid supply curve'!$B$1</c:f>
              <c:strCache>
                <c:ptCount val="1"/>
                <c:pt idx="0">
                  <c:v>Bid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'bid supply curve'!$A$2:$A$41</c:f>
              <c:numCache>
                <c:formatCode>#,##0\ [$₼-82C]</c:formatCode>
                <c:ptCount val="40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1000</c:v>
                </c:pt>
                <c:pt idx="11">
                  <c:v>2000</c:v>
                </c:pt>
                <c:pt idx="12">
                  <c:v>3000</c:v>
                </c:pt>
                <c:pt idx="13">
                  <c:v>4000</c:v>
                </c:pt>
                <c:pt idx="14">
                  <c:v>5000</c:v>
                </c:pt>
                <c:pt idx="15">
                  <c:v>6000</c:v>
                </c:pt>
                <c:pt idx="16">
                  <c:v>7000</c:v>
                </c:pt>
                <c:pt idx="17">
                  <c:v>8000</c:v>
                </c:pt>
                <c:pt idx="18">
                  <c:v>9000</c:v>
                </c:pt>
                <c:pt idx="19">
                  <c:v>10000</c:v>
                </c:pt>
                <c:pt idx="20">
                  <c:v>1000</c:v>
                </c:pt>
                <c:pt idx="21">
                  <c:v>2000</c:v>
                </c:pt>
                <c:pt idx="22">
                  <c:v>3000</c:v>
                </c:pt>
                <c:pt idx="23">
                  <c:v>4000</c:v>
                </c:pt>
                <c:pt idx="24">
                  <c:v>5000</c:v>
                </c:pt>
                <c:pt idx="25">
                  <c:v>6000</c:v>
                </c:pt>
                <c:pt idx="26">
                  <c:v>7000</c:v>
                </c:pt>
                <c:pt idx="27">
                  <c:v>8000</c:v>
                </c:pt>
                <c:pt idx="28">
                  <c:v>9000</c:v>
                </c:pt>
                <c:pt idx="29">
                  <c:v>10000</c:v>
                </c:pt>
              </c:numCache>
            </c:numRef>
          </c:xVal>
          <c:yVal>
            <c:numRef>
              <c:f>'bid supply curve'!$B$2:$B$41</c:f>
              <c:numCache>
                <c:formatCode>#,##0\ [$₼-82C]</c:formatCode>
                <c:ptCount val="40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  <c:pt idx="7">
                  <c:v>1800</c:v>
                </c:pt>
                <c:pt idx="8">
                  <c:v>1900</c:v>
                </c:pt>
                <c:pt idx="9">
                  <c:v>2000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1100</c:v>
                </c:pt>
                <c:pt idx="21">
                  <c:v>1200</c:v>
                </c:pt>
                <c:pt idx="22">
                  <c:v>1300</c:v>
                </c:pt>
                <c:pt idx="23">
                  <c:v>1400</c:v>
                </c:pt>
                <c:pt idx="24">
                  <c:v>1500</c:v>
                </c:pt>
                <c:pt idx="25">
                  <c:v>1600</c:v>
                </c:pt>
                <c:pt idx="26">
                  <c:v>1700</c:v>
                </c:pt>
                <c:pt idx="27">
                  <c:v>1800</c:v>
                </c:pt>
                <c:pt idx="28">
                  <c:v>1900</c:v>
                </c:pt>
                <c:pt idx="29">
                  <c:v>2000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28-40B3-AF2E-D5FFBF7D2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7394575"/>
        <c:axId val="827389167"/>
      </c:scatterChart>
      <c:valAx>
        <c:axId val="827394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Farming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[$₼-82C]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389167"/>
        <c:crosses val="autoZero"/>
        <c:crossBetween val="midCat"/>
      </c:valAx>
      <c:valAx>
        <c:axId val="82738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\ [$₼-82C]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739457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2380</xdr:colOff>
      <xdr:row>2</xdr:row>
      <xdr:rowOff>133350</xdr:rowOff>
    </xdr:from>
    <xdr:to>
      <xdr:col>10</xdr:col>
      <xdr:colOff>361949</xdr:colOff>
      <xdr:row>21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 x14ac:dyDescent="0.45"/>
  <cols>
    <col min="1" max="1" width="5.73046875" bestFit="1" customWidth="1"/>
    <col min="2" max="2" width="4.3984375" style="9" bestFit="1" customWidth="1"/>
    <col min="3" max="3" width="7.9296875" style="56" bestFit="1" customWidth="1"/>
    <col min="4" max="4" width="6.6640625" style="9" bestFit="1" customWidth="1"/>
    <col min="5" max="5" width="9.3984375" bestFit="1" customWidth="1"/>
    <col min="6" max="6" width="18.33203125" bestFit="1" customWidth="1"/>
    <col min="7" max="7" width="19" bestFit="1" customWidth="1"/>
    <col min="8" max="8" width="15.46484375" bestFit="1" customWidth="1"/>
    <col min="9" max="9" width="13.796875" style="3" bestFit="1" customWidth="1"/>
    <col min="10" max="10" width="12.19921875" style="3" bestFit="1" customWidth="1"/>
    <col min="11" max="11" width="12.33203125" style="3" bestFit="1" customWidth="1"/>
    <col min="12" max="12" width="11.265625" style="13" bestFit="1" customWidth="1"/>
    <col min="14" max="14" width="14.9296875" bestFit="1" customWidth="1"/>
    <col min="15" max="15" width="9.06640625" bestFit="1" customWidth="1"/>
  </cols>
  <sheetData>
    <row r="1" spans="1:15" ht="14.65" thickBot="1" x14ac:dyDescent="0.5">
      <c r="A1" s="5" t="s">
        <v>65</v>
      </c>
      <c r="B1" s="8" t="s">
        <v>0</v>
      </c>
      <c r="C1" s="55" t="s">
        <v>22</v>
      </c>
      <c r="D1" s="8" t="s">
        <v>66</v>
      </c>
      <c r="E1" s="5" t="s">
        <v>67</v>
      </c>
      <c r="F1" s="5" t="s">
        <v>69</v>
      </c>
      <c r="G1" s="5" t="s">
        <v>68</v>
      </c>
      <c r="H1" s="5" t="s">
        <v>77</v>
      </c>
      <c r="I1" s="6" t="s">
        <v>1</v>
      </c>
      <c r="J1" s="6" t="s">
        <v>8</v>
      </c>
      <c r="K1" s="6" t="s">
        <v>60</v>
      </c>
      <c r="L1" s="6" t="s">
        <v>2</v>
      </c>
      <c r="N1" s="12" t="s">
        <v>5</v>
      </c>
      <c r="O1" s="58">
        <f>SUM(G:G)</f>
        <v>123750</v>
      </c>
    </row>
    <row r="2" spans="1:15" x14ac:dyDescent="0.45">
      <c r="A2">
        <v>1</v>
      </c>
      <c r="B2" s="9">
        <v>1</v>
      </c>
      <c r="C2" s="56">
        <f>B2*1000</f>
        <v>1000</v>
      </c>
      <c r="E2">
        <f>SUM(D:D)</f>
        <v>15</v>
      </c>
      <c r="F2" s="2">
        <f>E2*Parameters!$B$1</f>
        <v>0.75</v>
      </c>
      <c r="G2" s="56">
        <f>F2*C2</f>
        <v>750</v>
      </c>
      <c r="H2" s="56">
        <f>C2*Parameters!$B$4*D2</f>
        <v>0</v>
      </c>
      <c r="I2" s="56">
        <f>C2+G2+H2</f>
        <v>1750</v>
      </c>
      <c r="J2" s="56">
        <f>D2*Parameters!$B$2</f>
        <v>0</v>
      </c>
      <c r="K2" s="56"/>
      <c r="L2" s="58">
        <f>I2+K2-J2</f>
        <v>1750</v>
      </c>
      <c r="N2" s="12" t="s">
        <v>8</v>
      </c>
      <c r="O2" s="58">
        <f>SUM(J:J)</f>
        <v>15000</v>
      </c>
    </row>
    <row r="3" spans="1:15" x14ac:dyDescent="0.45">
      <c r="A3">
        <v>2</v>
      </c>
      <c r="B3" s="9">
        <v>2</v>
      </c>
      <c r="C3" s="56">
        <f t="shared" ref="C3:C21" si="0">B3*1000</f>
        <v>2000</v>
      </c>
      <c r="D3" s="9">
        <v>1</v>
      </c>
      <c r="E3">
        <f t="shared" ref="E3:E21" si="1">SUM(D:D)</f>
        <v>15</v>
      </c>
      <c r="F3" s="2">
        <f>E3*Parameters!$B$1</f>
        <v>0.75</v>
      </c>
      <c r="G3" s="56">
        <f t="shared" ref="G3:G21" si="2">F3*C3</f>
        <v>1500</v>
      </c>
      <c r="H3" s="56">
        <f>C3*Parameters!$B$4*D3</f>
        <v>-200</v>
      </c>
      <c r="I3" s="56">
        <f t="shared" ref="I3:I21" si="3">C3+G3+H3</f>
        <v>3300</v>
      </c>
      <c r="J3" s="56">
        <f>D3*Parameters!$B$2</f>
        <v>1000</v>
      </c>
      <c r="K3" s="56"/>
      <c r="L3" s="58">
        <f t="shared" ref="L3:L5" si="4">I3+K3-J3</f>
        <v>2300</v>
      </c>
      <c r="N3" s="12" t="s">
        <v>9</v>
      </c>
      <c r="O3" s="58">
        <f>SUM(H:H)</f>
        <v>-9000</v>
      </c>
    </row>
    <row r="4" spans="1:15" x14ac:dyDescent="0.45">
      <c r="A4">
        <v>3</v>
      </c>
      <c r="B4" s="9">
        <v>3</v>
      </c>
      <c r="C4" s="56">
        <f t="shared" si="0"/>
        <v>3000</v>
      </c>
      <c r="E4">
        <f t="shared" si="1"/>
        <v>15</v>
      </c>
      <c r="F4" s="2">
        <f>E4*Parameters!$B$1</f>
        <v>0.75</v>
      </c>
      <c r="G4" s="56">
        <f t="shared" si="2"/>
        <v>2250</v>
      </c>
      <c r="H4" s="56">
        <f>C4*Parameters!$B$4*D4</f>
        <v>0</v>
      </c>
      <c r="I4" s="56">
        <f t="shared" si="3"/>
        <v>5250</v>
      </c>
      <c r="J4" s="56">
        <f>D4*Parameters!$B$2</f>
        <v>0</v>
      </c>
      <c r="K4" s="56"/>
      <c r="L4" s="58">
        <f t="shared" si="4"/>
        <v>5250</v>
      </c>
      <c r="N4" s="12" t="s">
        <v>10</v>
      </c>
      <c r="O4" s="58">
        <f>O1-O2+O3</f>
        <v>99750</v>
      </c>
    </row>
    <row r="5" spans="1:15" x14ac:dyDescent="0.45">
      <c r="A5">
        <v>4</v>
      </c>
      <c r="B5" s="9">
        <v>4</v>
      </c>
      <c r="C5" s="56">
        <f t="shared" si="0"/>
        <v>4000</v>
      </c>
      <c r="D5" s="9">
        <v>1</v>
      </c>
      <c r="E5">
        <f t="shared" si="1"/>
        <v>15</v>
      </c>
      <c r="F5" s="2">
        <f>E5*Parameters!$B$1</f>
        <v>0.75</v>
      </c>
      <c r="G5" s="56">
        <f t="shared" si="2"/>
        <v>3000</v>
      </c>
      <c r="H5" s="56">
        <f>C5*Parameters!$B$4*D5</f>
        <v>-400</v>
      </c>
      <c r="I5" s="56">
        <f t="shared" si="3"/>
        <v>6600</v>
      </c>
      <c r="J5" s="56">
        <f>D5*Parameters!$B$2</f>
        <v>1000</v>
      </c>
      <c r="K5" s="56"/>
      <c r="L5" s="58">
        <f t="shared" si="4"/>
        <v>5600</v>
      </c>
      <c r="N5" s="12" t="s">
        <v>59</v>
      </c>
      <c r="O5" s="58">
        <f>SUM(K:K)</f>
        <v>0</v>
      </c>
    </row>
    <row r="6" spans="1:15" x14ac:dyDescent="0.45">
      <c r="A6">
        <v>5</v>
      </c>
      <c r="B6" s="9">
        <v>5</v>
      </c>
      <c r="C6" s="56">
        <f t="shared" si="0"/>
        <v>5000</v>
      </c>
      <c r="E6">
        <f t="shared" si="1"/>
        <v>15</v>
      </c>
      <c r="F6" s="2">
        <f>E6*Parameters!$B$1</f>
        <v>0.75</v>
      </c>
      <c r="G6" s="56">
        <f t="shared" si="2"/>
        <v>3750</v>
      </c>
      <c r="H6" s="56">
        <f>C6*Parameters!$B$4*D6</f>
        <v>0</v>
      </c>
      <c r="I6" s="56">
        <f t="shared" si="3"/>
        <v>8750</v>
      </c>
      <c r="J6" s="56">
        <f>D6*Parameters!$B$2</f>
        <v>0</v>
      </c>
      <c r="K6" s="56"/>
      <c r="L6" s="58">
        <f t="shared" ref="L6:L9" si="5">I6+K6-J6</f>
        <v>8750</v>
      </c>
    </row>
    <row r="7" spans="1:15" x14ac:dyDescent="0.45">
      <c r="A7">
        <v>6</v>
      </c>
      <c r="B7" s="9">
        <v>6</v>
      </c>
      <c r="C7" s="56">
        <f t="shared" si="0"/>
        <v>6000</v>
      </c>
      <c r="D7" s="9">
        <v>1</v>
      </c>
      <c r="E7">
        <f t="shared" si="1"/>
        <v>15</v>
      </c>
      <c r="F7" s="2">
        <f>E7*Parameters!$B$1</f>
        <v>0.75</v>
      </c>
      <c r="G7" s="56">
        <f t="shared" si="2"/>
        <v>4500</v>
      </c>
      <c r="H7" s="56">
        <f>C7*Parameters!$B$4*D7</f>
        <v>-600</v>
      </c>
      <c r="I7" s="56">
        <f t="shared" si="3"/>
        <v>9900</v>
      </c>
      <c r="J7" s="56">
        <f>D7*Parameters!$B$2</f>
        <v>1000</v>
      </c>
      <c r="K7" s="56"/>
      <c r="L7" s="58">
        <f t="shared" si="5"/>
        <v>8900</v>
      </c>
    </row>
    <row r="8" spans="1:15" x14ac:dyDescent="0.45">
      <c r="A8">
        <v>7</v>
      </c>
      <c r="B8" s="9">
        <v>7</v>
      </c>
      <c r="C8" s="56">
        <f t="shared" si="0"/>
        <v>7000</v>
      </c>
      <c r="E8">
        <f t="shared" si="1"/>
        <v>15</v>
      </c>
      <c r="F8" s="2">
        <f>E8*Parameters!$B$1</f>
        <v>0.75</v>
      </c>
      <c r="G8" s="56">
        <f t="shared" si="2"/>
        <v>5250</v>
      </c>
      <c r="H8" s="56">
        <f>C8*Parameters!$B$4*D8</f>
        <v>0</v>
      </c>
      <c r="I8" s="56">
        <f t="shared" si="3"/>
        <v>12250</v>
      </c>
      <c r="J8" s="56">
        <f>D8*Parameters!$B$2</f>
        <v>0</v>
      </c>
      <c r="K8" s="56"/>
      <c r="L8" s="58">
        <f t="shared" si="5"/>
        <v>12250</v>
      </c>
    </row>
    <row r="9" spans="1:15" x14ac:dyDescent="0.45">
      <c r="A9">
        <v>8</v>
      </c>
      <c r="B9" s="9">
        <v>8</v>
      </c>
      <c r="C9" s="56">
        <f t="shared" si="0"/>
        <v>8000</v>
      </c>
      <c r="D9" s="9">
        <v>1</v>
      </c>
      <c r="E9">
        <f t="shared" si="1"/>
        <v>15</v>
      </c>
      <c r="F9" s="2">
        <f>E9*Parameters!$B$1</f>
        <v>0.75</v>
      </c>
      <c r="G9" s="56">
        <f t="shared" si="2"/>
        <v>6000</v>
      </c>
      <c r="H9" s="56">
        <f>C9*Parameters!$B$4*D9</f>
        <v>-800</v>
      </c>
      <c r="I9" s="56">
        <f t="shared" si="3"/>
        <v>13200</v>
      </c>
      <c r="J9" s="56">
        <f>D9*Parameters!$B$2</f>
        <v>1000</v>
      </c>
      <c r="K9" s="56"/>
      <c r="L9" s="58">
        <f t="shared" si="5"/>
        <v>12200</v>
      </c>
    </row>
    <row r="10" spans="1:15" x14ac:dyDescent="0.45">
      <c r="A10">
        <v>9</v>
      </c>
      <c r="B10" s="9">
        <v>9</v>
      </c>
      <c r="C10" s="56">
        <f t="shared" si="0"/>
        <v>9000</v>
      </c>
      <c r="E10">
        <f t="shared" si="1"/>
        <v>15</v>
      </c>
      <c r="F10" s="2">
        <f>E10*Parameters!$B$1</f>
        <v>0.75</v>
      </c>
      <c r="G10" s="56">
        <f t="shared" si="2"/>
        <v>6750</v>
      </c>
      <c r="H10" s="56">
        <f>C10*Parameters!$B$4*D10</f>
        <v>0</v>
      </c>
      <c r="I10" s="56">
        <f t="shared" si="3"/>
        <v>15750</v>
      </c>
      <c r="J10" s="56">
        <f>D10*Parameters!$B$2</f>
        <v>0</v>
      </c>
      <c r="K10" s="56"/>
      <c r="L10" s="58">
        <f t="shared" ref="L10:L19" si="6">I10+K10-J10</f>
        <v>15750</v>
      </c>
    </row>
    <row r="11" spans="1:15" x14ac:dyDescent="0.45">
      <c r="A11">
        <v>10</v>
      </c>
      <c r="B11" s="9">
        <v>10</v>
      </c>
      <c r="C11" s="56">
        <f t="shared" si="0"/>
        <v>10000</v>
      </c>
      <c r="D11" s="9">
        <v>1</v>
      </c>
      <c r="E11">
        <f t="shared" si="1"/>
        <v>15</v>
      </c>
      <c r="F11" s="2">
        <f>E11*Parameters!$B$1</f>
        <v>0.75</v>
      </c>
      <c r="G11" s="56">
        <f t="shared" si="2"/>
        <v>7500</v>
      </c>
      <c r="H11" s="56">
        <f>C11*Parameters!$B$4*D11</f>
        <v>-1000</v>
      </c>
      <c r="I11" s="56">
        <f t="shared" si="3"/>
        <v>16500</v>
      </c>
      <c r="J11" s="56">
        <f>D11*Parameters!$B$2</f>
        <v>1000</v>
      </c>
      <c r="K11" s="56"/>
      <c r="L11" s="58">
        <f t="shared" si="6"/>
        <v>15500</v>
      </c>
    </row>
    <row r="12" spans="1:15" x14ac:dyDescent="0.45">
      <c r="A12">
        <v>11</v>
      </c>
      <c r="B12" s="9">
        <v>1</v>
      </c>
      <c r="C12" s="56">
        <f t="shared" si="0"/>
        <v>1000</v>
      </c>
      <c r="E12">
        <f t="shared" si="1"/>
        <v>15</v>
      </c>
      <c r="F12" s="2">
        <f>E12*Parameters!$B$1</f>
        <v>0.75</v>
      </c>
      <c r="G12" s="56">
        <f t="shared" si="2"/>
        <v>750</v>
      </c>
      <c r="H12" s="56">
        <f>C12*Parameters!$B$4*D12</f>
        <v>0</v>
      </c>
      <c r="I12" s="56">
        <f t="shared" si="3"/>
        <v>1750</v>
      </c>
      <c r="J12" s="56">
        <f>D12*Parameters!$B$2</f>
        <v>0</v>
      </c>
      <c r="K12" s="56"/>
      <c r="L12" s="58">
        <f t="shared" si="6"/>
        <v>1750</v>
      </c>
    </row>
    <row r="13" spans="1:15" x14ac:dyDescent="0.45">
      <c r="A13">
        <v>12</v>
      </c>
      <c r="B13" s="9">
        <v>2</v>
      </c>
      <c r="C13" s="56">
        <f t="shared" si="0"/>
        <v>2000</v>
      </c>
      <c r="D13" s="9">
        <v>1</v>
      </c>
      <c r="E13">
        <f t="shared" si="1"/>
        <v>15</v>
      </c>
      <c r="F13" s="2">
        <f>E13*Parameters!$B$1</f>
        <v>0.75</v>
      </c>
      <c r="G13" s="56">
        <f t="shared" si="2"/>
        <v>1500</v>
      </c>
      <c r="H13" s="56">
        <f>C13*Parameters!$B$4*D13</f>
        <v>-200</v>
      </c>
      <c r="I13" s="56">
        <f t="shared" si="3"/>
        <v>3300</v>
      </c>
      <c r="J13" s="56">
        <f>D13*Parameters!$B$2</f>
        <v>1000</v>
      </c>
      <c r="K13" s="56"/>
      <c r="L13" s="58">
        <f t="shared" si="6"/>
        <v>2300</v>
      </c>
    </row>
    <row r="14" spans="1:15" x14ac:dyDescent="0.45">
      <c r="A14">
        <v>13</v>
      </c>
      <c r="B14" s="9">
        <v>3</v>
      </c>
      <c r="C14" s="56">
        <f t="shared" si="0"/>
        <v>3000</v>
      </c>
      <c r="E14">
        <f t="shared" si="1"/>
        <v>15</v>
      </c>
      <c r="F14" s="2">
        <f>E14*Parameters!$B$1</f>
        <v>0.75</v>
      </c>
      <c r="G14" s="56">
        <f t="shared" si="2"/>
        <v>2250</v>
      </c>
      <c r="H14" s="56">
        <f>C14*Parameters!$B$4*D14</f>
        <v>0</v>
      </c>
      <c r="I14" s="56">
        <f t="shared" si="3"/>
        <v>5250</v>
      </c>
      <c r="J14" s="56">
        <f>D14*Parameters!$B$2</f>
        <v>0</v>
      </c>
      <c r="K14" s="56"/>
      <c r="L14" s="58">
        <f t="shared" si="6"/>
        <v>5250</v>
      </c>
    </row>
    <row r="15" spans="1:15" x14ac:dyDescent="0.45">
      <c r="A15">
        <v>14</v>
      </c>
      <c r="B15" s="9">
        <v>4</v>
      </c>
      <c r="C15" s="56">
        <f t="shared" si="0"/>
        <v>4000</v>
      </c>
      <c r="D15" s="9">
        <v>1</v>
      </c>
      <c r="E15">
        <f t="shared" si="1"/>
        <v>15</v>
      </c>
      <c r="F15" s="2">
        <f>E15*Parameters!$B$1</f>
        <v>0.75</v>
      </c>
      <c r="G15" s="56">
        <f t="shared" si="2"/>
        <v>3000</v>
      </c>
      <c r="H15" s="56">
        <f>C15*Parameters!$B$4*D15</f>
        <v>-400</v>
      </c>
      <c r="I15" s="56">
        <f t="shared" si="3"/>
        <v>6600</v>
      </c>
      <c r="J15" s="56">
        <f>D15*Parameters!$B$2</f>
        <v>1000</v>
      </c>
      <c r="K15" s="56"/>
      <c r="L15" s="58">
        <f t="shared" si="6"/>
        <v>5600</v>
      </c>
    </row>
    <row r="16" spans="1:15" x14ac:dyDescent="0.45">
      <c r="A16">
        <v>15</v>
      </c>
      <c r="B16" s="9">
        <v>5</v>
      </c>
      <c r="C16" s="56">
        <f t="shared" si="0"/>
        <v>5000</v>
      </c>
      <c r="E16">
        <f t="shared" si="1"/>
        <v>15</v>
      </c>
      <c r="F16" s="2">
        <f>E16*Parameters!$B$1</f>
        <v>0.75</v>
      </c>
      <c r="G16" s="56">
        <f t="shared" si="2"/>
        <v>3750</v>
      </c>
      <c r="H16" s="56">
        <f>C16*Parameters!$B$4*D16</f>
        <v>0</v>
      </c>
      <c r="I16" s="56">
        <f t="shared" si="3"/>
        <v>8750</v>
      </c>
      <c r="J16" s="56">
        <f>D16*Parameters!$B$2</f>
        <v>0</v>
      </c>
      <c r="K16" s="56"/>
      <c r="L16" s="58">
        <f t="shared" si="6"/>
        <v>8750</v>
      </c>
    </row>
    <row r="17" spans="1:12" x14ac:dyDescent="0.45">
      <c r="A17">
        <v>16</v>
      </c>
      <c r="B17" s="9">
        <v>6</v>
      </c>
      <c r="C17" s="56">
        <f t="shared" si="0"/>
        <v>6000</v>
      </c>
      <c r="D17" s="9">
        <v>1</v>
      </c>
      <c r="E17">
        <f t="shared" si="1"/>
        <v>15</v>
      </c>
      <c r="F17" s="2">
        <f>E17*Parameters!$B$1</f>
        <v>0.75</v>
      </c>
      <c r="G17" s="56">
        <f t="shared" si="2"/>
        <v>4500</v>
      </c>
      <c r="H17" s="56">
        <f>C17*Parameters!$B$4*D17</f>
        <v>-600</v>
      </c>
      <c r="I17" s="56">
        <f t="shared" si="3"/>
        <v>9900</v>
      </c>
      <c r="J17" s="56">
        <f>D17*Parameters!$B$2</f>
        <v>1000</v>
      </c>
      <c r="K17" s="56"/>
      <c r="L17" s="58">
        <f t="shared" si="6"/>
        <v>8900</v>
      </c>
    </row>
    <row r="18" spans="1:12" x14ac:dyDescent="0.45">
      <c r="A18">
        <v>17</v>
      </c>
      <c r="B18" s="9">
        <v>7</v>
      </c>
      <c r="C18" s="56">
        <f t="shared" si="0"/>
        <v>7000</v>
      </c>
      <c r="E18">
        <f t="shared" si="1"/>
        <v>15</v>
      </c>
      <c r="F18" s="2">
        <f>E18*Parameters!$B$1</f>
        <v>0.75</v>
      </c>
      <c r="G18" s="56">
        <f t="shared" si="2"/>
        <v>5250</v>
      </c>
      <c r="H18" s="56">
        <f>C18*Parameters!$B$4*D18</f>
        <v>0</v>
      </c>
      <c r="I18" s="56">
        <f t="shared" si="3"/>
        <v>12250</v>
      </c>
      <c r="J18" s="56">
        <f>D18*Parameters!$B$2</f>
        <v>0</v>
      </c>
      <c r="K18" s="56"/>
      <c r="L18" s="58">
        <f t="shared" si="6"/>
        <v>12250</v>
      </c>
    </row>
    <row r="19" spans="1:12" x14ac:dyDescent="0.45">
      <c r="A19">
        <v>18</v>
      </c>
      <c r="B19" s="9">
        <v>8</v>
      </c>
      <c r="C19" s="56">
        <f t="shared" si="0"/>
        <v>8000</v>
      </c>
      <c r="D19" s="9">
        <v>1</v>
      </c>
      <c r="E19">
        <f t="shared" si="1"/>
        <v>15</v>
      </c>
      <c r="F19" s="2">
        <f>E19*Parameters!$B$1</f>
        <v>0.75</v>
      </c>
      <c r="G19" s="56">
        <f t="shared" si="2"/>
        <v>6000</v>
      </c>
      <c r="H19" s="56">
        <f>C19*Parameters!$B$4*D19</f>
        <v>-800</v>
      </c>
      <c r="I19" s="56">
        <f t="shared" si="3"/>
        <v>13200</v>
      </c>
      <c r="J19" s="56">
        <f>D19*Parameters!$B$2</f>
        <v>1000</v>
      </c>
      <c r="K19" s="56"/>
      <c r="L19" s="58">
        <f t="shared" si="6"/>
        <v>12200</v>
      </c>
    </row>
    <row r="20" spans="1:12" x14ac:dyDescent="0.45">
      <c r="A20">
        <v>19</v>
      </c>
      <c r="B20" s="9">
        <v>9</v>
      </c>
      <c r="C20" s="56">
        <f t="shared" si="0"/>
        <v>9000</v>
      </c>
      <c r="E20">
        <f t="shared" si="1"/>
        <v>15</v>
      </c>
      <c r="F20" s="2">
        <f>E20*Parameters!$B$1</f>
        <v>0.75</v>
      </c>
      <c r="G20" s="56">
        <f t="shared" si="2"/>
        <v>6750</v>
      </c>
      <c r="H20" s="56">
        <f>C20*Parameters!$B$4*D20</f>
        <v>0</v>
      </c>
      <c r="I20" s="56">
        <f t="shared" si="3"/>
        <v>15750</v>
      </c>
      <c r="J20" s="56">
        <f>D20*Parameters!$B$2</f>
        <v>0</v>
      </c>
      <c r="K20" s="56"/>
      <c r="L20" s="58">
        <f t="shared" ref="L20:L29" si="7">I20+K20-J20</f>
        <v>15750</v>
      </c>
    </row>
    <row r="21" spans="1:12" x14ac:dyDescent="0.45">
      <c r="A21">
        <v>20</v>
      </c>
      <c r="B21" s="9">
        <v>10</v>
      </c>
      <c r="C21" s="56">
        <f t="shared" si="0"/>
        <v>10000</v>
      </c>
      <c r="D21" s="9">
        <v>1</v>
      </c>
      <c r="E21">
        <f t="shared" si="1"/>
        <v>15</v>
      </c>
      <c r="F21" s="2">
        <f>E21*Parameters!$B$1</f>
        <v>0.75</v>
      </c>
      <c r="G21" s="56">
        <f t="shared" si="2"/>
        <v>7500</v>
      </c>
      <c r="H21" s="56">
        <f>C21*Parameters!$B$4*D21</f>
        <v>-1000</v>
      </c>
      <c r="I21" s="56">
        <f t="shared" si="3"/>
        <v>16500</v>
      </c>
      <c r="J21" s="56">
        <f>D21*Parameters!$B$2</f>
        <v>1000</v>
      </c>
      <c r="K21" s="56"/>
      <c r="L21" s="58">
        <f t="shared" si="7"/>
        <v>15500</v>
      </c>
    </row>
    <row r="22" spans="1:12" x14ac:dyDescent="0.45">
      <c r="A22">
        <v>21</v>
      </c>
      <c r="B22" s="9">
        <v>1</v>
      </c>
      <c r="C22" s="56">
        <f t="shared" ref="C22:C31" si="8">B22*1000</f>
        <v>1000</v>
      </c>
      <c r="E22">
        <f t="shared" ref="E22:E31" si="9">SUM(D:D)</f>
        <v>15</v>
      </c>
      <c r="F22" s="2">
        <f>E22*Parameters!$B$1</f>
        <v>0.75</v>
      </c>
      <c r="G22" s="56">
        <f t="shared" ref="G22:G31" si="10">F22*C22</f>
        <v>750</v>
      </c>
      <c r="H22" s="56">
        <f>C22*Parameters!$B$4*D22</f>
        <v>0</v>
      </c>
      <c r="I22" s="56">
        <f t="shared" ref="I22:I31" si="11">C22+G22+H22</f>
        <v>1750</v>
      </c>
      <c r="J22" s="56">
        <f>D22*Parameters!$B$2</f>
        <v>0</v>
      </c>
      <c r="K22" s="56"/>
      <c r="L22" s="58">
        <f t="shared" si="7"/>
        <v>1750</v>
      </c>
    </row>
    <row r="23" spans="1:12" x14ac:dyDescent="0.45">
      <c r="A23">
        <v>22</v>
      </c>
      <c r="B23" s="9">
        <v>2</v>
      </c>
      <c r="C23" s="56">
        <f t="shared" si="8"/>
        <v>2000</v>
      </c>
      <c r="D23" s="9">
        <v>1</v>
      </c>
      <c r="E23">
        <f t="shared" si="9"/>
        <v>15</v>
      </c>
      <c r="F23" s="2">
        <f>E23*Parameters!$B$1</f>
        <v>0.75</v>
      </c>
      <c r="G23" s="56">
        <f t="shared" si="10"/>
        <v>1500</v>
      </c>
      <c r="H23" s="56">
        <f>C23*Parameters!$B$4*D23</f>
        <v>-200</v>
      </c>
      <c r="I23" s="56">
        <f t="shared" si="11"/>
        <v>3300</v>
      </c>
      <c r="J23" s="56">
        <f>D23*Parameters!$B$2</f>
        <v>1000</v>
      </c>
      <c r="K23" s="56"/>
      <c r="L23" s="58">
        <f t="shared" si="7"/>
        <v>2300</v>
      </c>
    </row>
    <row r="24" spans="1:12" x14ac:dyDescent="0.45">
      <c r="A24">
        <v>23</v>
      </c>
      <c r="B24" s="9">
        <v>3</v>
      </c>
      <c r="C24" s="56">
        <f t="shared" si="8"/>
        <v>3000</v>
      </c>
      <c r="E24">
        <f t="shared" si="9"/>
        <v>15</v>
      </c>
      <c r="F24" s="2">
        <f>E24*Parameters!$B$1</f>
        <v>0.75</v>
      </c>
      <c r="G24" s="56">
        <f t="shared" si="10"/>
        <v>2250</v>
      </c>
      <c r="H24" s="56">
        <f>C24*Parameters!$B$4*D24</f>
        <v>0</v>
      </c>
      <c r="I24" s="56">
        <f t="shared" si="11"/>
        <v>5250</v>
      </c>
      <c r="J24" s="56">
        <f>D24*Parameters!$B$2</f>
        <v>0</v>
      </c>
      <c r="K24" s="56"/>
      <c r="L24" s="58">
        <f t="shared" si="7"/>
        <v>5250</v>
      </c>
    </row>
    <row r="25" spans="1:12" x14ac:dyDescent="0.45">
      <c r="A25">
        <v>24</v>
      </c>
      <c r="B25" s="9">
        <v>4</v>
      </c>
      <c r="C25" s="56">
        <f t="shared" si="8"/>
        <v>4000</v>
      </c>
      <c r="D25" s="9">
        <v>1</v>
      </c>
      <c r="E25">
        <f t="shared" si="9"/>
        <v>15</v>
      </c>
      <c r="F25" s="2">
        <f>E25*Parameters!$B$1</f>
        <v>0.75</v>
      </c>
      <c r="G25" s="56">
        <f t="shared" si="10"/>
        <v>3000</v>
      </c>
      <c r="H25" s="56">
        <f>C25*Parameters!$B$4*D25</f>
        <v>-400</v>
      </c>
      <c r="I25" s="56">
        <f t="shared" si="11"/>
        <v>6600</v>
      </c>
      <c r="J25" s="56">
        <f>D25*Parameters!$B$2</f>
        <v>1000</v>
      </c>
      <c r="K25" s="56"/>
      <c r="L25" s="58">
        <f t="shared" si="7"/>
        <v>5600</v>
      </c>
    </row>
    <row r="26" spans="1:12" x14ac:dyDescent="0.45">
      <c r="A26">
        <v>25</v>
      </c>
      <c r="B26" s="9">
        <v>5</v>
      </c>
      <c r="C26" s="56">
        <f t="shared" si="8"/>
        <v>5000</v>
      </c>
      <c r="E26">
        <f t="shared" si="9"/>
        <v>15</v>
      </c>
      <c r="F26" s="2">
        <f>E26*Parameters!$B$1</f>
        <v>0.75</v>
      </c>
      <c r="G26" s="56">
        <f t="shared" si="10"/>
        <v>3750</v>
      </c>
      <c r="H26" s="56">
        <f>C26*Parameters!$B$4*D26</f>
        <v>0</v>
      </c>
      <c r="I26" s="56">
        <f t="shared" si="11"/>
        <v>8750</v>
      </c>
      <c r="J26" s="56">
        <f>D26*Parameters!$B$2</f>
        <v>0</v>
      </c>
      <c r="K26" s="56"/>
      <c r="L26" s="58">
        <f t="shared" si="7"/>
        <v>8750</v>
      </c>
    </row>
    <row r="27" spans="1:12" x14ac:dyDescent="0.45">
      <c r="A27">
        <v>26</v>
      </c>
      <c r="B27" s="9">
        <v>6</v>
      </c>
      <c r="C27" s="56">
        <f t="shared" si="8"/>
        <v>6000</v>
      </c>
      <c r="D27" s="9">
        <v>1</v>
      </c>
      <c r="E27">
        <f t="shared" si="9"/>
        <v>15</v>
      </c>
      <c r="F27" s="2">
        <f>E27*Parameters!$B$1</f>
        <v>0.75</v>
      </c>
      <c r="G27" s="56">
        <f t="shared" si="10"/>
        <v>4500</v>
      </c>
      <c r="H27" s="56">
        <f>C27*Parameters!$B$4*D27</f>
        <v>-600</v>
      </c>
      <c r="I27" s="56">
        <f t="shared" si="11"/>
        <v>9900</v>
      </c>
      <c r="J27" s="56">
        <f>D27*Parameters!$B$2</f>
        <v>1000</v>
      </c>
      <c r="K27" s="56"/>
      <c r="L27" s="58">
        <f t="shared" si="7"/>
        <v>8900</v>
      </c>
    </row>
    <row r="28" spans="1:12" x14ac:dyDescent="0.45">
      <c r="A28">
        <v>27</v>
      </c>
      <c r="B28" s="9">
        <v>7</v>
      </c>
      <c r="C28" s="56">
        <f t="shared" si="8"/>
        <v>7000</v>
      </c>
      <c r="E28">
        <f t="shared" si="9"/>
        <v>15</v>
      </c>
      <c r="F28" s="2">
        <f>E28*Parameters!$B$1</f>
        <v>0.75</v>
      </c>
      <c r="G28" s="56">
        <f t="shared" si="10"/>
        <v>5250</v>
      </c>
      <c r="H28" s="56">
        <f>C28*Parameters!$B$4*D28</f>
        <v>0</v>
      </c>
      <c r="I28" s="56">
        <f t="shared" si="11"/>
        <v>12250</v>
      </c>
      <c r="J28" s="56">
        <f>D28*Parameters!$B$2</f>
        <v>0</v>
      </c>
      <c r="K28" s="56"/>
      <c r="L28" s="58">
        <f t="shared" si="7"/>
        <v>12250</v>
      </c>
    </row>
    <row r="29" spans="1:12" x14ac:dyDescent="0.45">
      <c r="A29">
        <v>28</v>
      </c>
      <c r="B29" s="9">
        <v>8</v>
      </c>
      <c r="C29" s="56">
        <f t="shared" si="8"/>
        <v>8000</v>
      </c>
      <c r="D29" s="9">
        <v>1</v>
      </c>
      <c r="E29">
        <f t="shared" si="9"/>
        <v>15</v>
      </c>
      <c r="F29" s="2">
        <f>E29*Parameters!$B$1</f>
        <v>0.75</v>
      </c>
      <c r="G29" s="56">
        <f t="shared" si="10"/>
        <v>6000</v>
      </c>
      <c r="H29" s="56">
        <f>C29*Parameters!$B$4*D29</f>
        <v>-800</v>
      </c>
      <c r="I29" s="56">
        <f t="shared" si="11"/>
        <v>13200</v>
      </c>
      <c r="J29" s="56">
        <f>D29*Parameters!$B$2</f>
        <v>1000</v>
      </c>
      <c r="K29" s="56"/>
      <c r="L29" s="58">
        <f t="shared" si="7"/>
        <v>12200</v>
      </c>
    </row>
    <row r="30" spans="1:12" x14ac:dyDescent="0.45">
      <c r="A30">
        <v>29</v>
      </c>
      <c r="B30" s="9">
        <v>9</v>
      </c>
      <c r="C30" s="56">
        <f t="shared" si="8"/>
        <v>9000</v>
      </c>
      <c r="E30">
        <f t="shared" si="9"/>
        <v>15</v>
      </c>
      <c r="F30" s="2">
        <f>E30*Parameters!$B$1</f>
        <v>0.75</v>
      </c>
      <c r="G30" s="56">
        <f t="shared" si="10"/>
        <v>6750</v>
      </c>
      <c r="H30" s="56">
        <f>C30*Parameters!$B$4*D30</f>
        <v>0</v>
      </c>
      <c r="I30" s="56">
        <f t="shared" si="11"/>
        <v>15750</v>
      </c>
      <c r="J30" s="56">
        <f>D30*Parameters!$B$2</f>
        <v>0</v>
      </c>
      <c r="K30" s="56"/>
      <c r="L30" s="58">
        <f t="shared" ref="L30:L31" si="12">I30+K30-J30</f>
        <v>15750</v>
      </c>
    </row>
    <row r="31" spans="1:12" x14ac:dyDescent="0.45">
      <c r="A31">
        <v>30</v>
      </c>
      <c r="B31" s="9">
        <v>10</v>
      </c>
      <c r="C31" s="56">
        <f t="shared" si="8"/>
        <v>10000</v>
      </c>
      <c r="D31" s="9">
        <v>1</v>
      </c>
      <c r="E31">
        <f t="shared" si="9"/>
        <v>15</v>
      </c>
      <c r="F31" s="2">
        <f>E31*Parameters!$B$1</f>
        <v>0.75</v>
      </c>
      <c r="G31" s="56">
        <f t="shared" si="10"/>
        <v>7500</v>
      </c>
      <c r="H31" s="56">
        <f>C31*Parameters!$B$4*D31</f>
        <v>-1000</v>
      </c>
      <c r="I31" s="56">
        <f t="shared" si="11"/>
        <v>16500</v>
      </c>
      <c r="J31" s="56">
        <f>D31*Parameters!$B$2</f>
        <v>1000</v>
      </c>
      <c r="K31" s="56"/>
      <c r="L31" s="58">
        <f t="shared" si="12"/>
        <v>15500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1"/>
  <sheetViews>
    <sheetView workbookViewId="0">
      <selection activeCell="G10" sqref="G10"/>
    </sheetView>
  </sheetViews>
  <sheetFormatPr defaultRowHeight="14.25" x14ac:dyDescent="0.45"/>
  <cols>
    <col min="1" max="1" width="5.59765625" bestFit="1" customWidth="1"/>
    <col min="2" max="2" width="4.73046875" bestFit="1" customWidth="1"/>
    <col min="3" max="3" width="11.06640625" style="56" bestFit="1" customWidth="1"/>
    <col min="4" max="4" width="11.06640625" style="56" customWidth="1"/>
    <col min="5" max="10" width="11.06640625" style="56" bestFit="1" customWidth="1"/>
    <col min="11" max="11" width="12.06640625" style="56" bestFit="1" customWidth="1"/>
    <col min="12" max="12" width="17.59765625" style="12" bestFit="1" customWidth="1"/>
    <col min="13" max="13" width="15" bestFit="1" customWidth="1"/>
  </cols>
  <sheetData>
    <row r="1" spans="1:14" x14ac:dyDescent="0.45">
      <c r="A1" t="s">
        <v>65</v>
      </c>
      <c r="B1" t="s">
        <v>0</v>
      </c>
      <c r="C1" s="56">
        <v>1</v>
      </c>
      <c r="D1" s="56">
        <v>2</v>
      </c>
      <c r="E1" s="56">
        <v>3</v>
      </c>
      <c r="F1" s="56">
        <v>4</v>
      </c>
      <c r="G1" s="56" t="s">
        <v>51</v>
      </c>
      <c r="H1" s="56" t="s">
        <v>53</v>
      </c>
      <c r="I1" s="56" t="s">
        <v>63</v>
      </c>
      <c r="J1" s="56" t="s">
        <v>64</v>
      </c>
      <c r="K1" s="56" t="s">
        <v>18</v>
      </c>
      <c r="L1" s="12" t="s">
        <v>19</v>
      </c>
      <c r="M1" t="s">
        <v>20</v>
      </c>
      <c r="N1" t="s">
        <v>29</v>
      </c>
    </row>
    <row r="2" spans="1:14" x14ac:dyDescent="0.45">
      <c r="A2">
        <f>'1-nogov-entervalues'!A2</f>
        <v>1</v>
      </c>
      <c r="B2">
        <f>'1-nogov-entervalues'!B2</f>
        <v>1</v>
      </c>
      <c r="C2" s="57">
        <f>'1-nogov-entervalues'!L2</f>
        <v>1750</v>
      </c>
      <c r="D2" s="57">
        <f>'2-flatsubsidy'!L2</f>
        <v>1750</v>
      </c>
      <c r="E2" s="57">
        <f>'3-auction'!M2</f>
        <v>2250</v>
      </c>
      <c r="F2" s="57" t="e">
        <f>'4-uncertain'!L2</f>
        <v>#VALUE!</v>
      </c>
      <c r="G2" s="57" t="e">
        <f>'5A-learning'!N2</f>
        <v>#VALUE!</v>
      </c>
      <c r="H2" s="57" t="e">
        <f>'5B-learning'!M2</f>
        <v>#VALUE!</v>
      </c>
      <c r="I2" s="57" t="e">
        <f>'6A-pilotbonus'!N2</f>
        <v>#VALUE!</v>
      </c>
      <c r="J2" s="57" t="e">
        <f>'6B-pilotbonus'!M2</f>
        <v>#VALUE!</v>
      </c>
      <c r="K2" s="57" t="e">
        <f t="shared" ref="K2:K41" si="0">SUM(C2:J2)</f>
        <v>#VALUE!</v>
      </c>
      <c r="L2" s="17" t="e">
        <f>K2/Parameters!$B$6</f>
        <v>#VALUE!</v>
      </c>
      <c r="M2">
        <f ca="1">IF(A2=0,"",RAND())</f>
        <v>0.37622711633435968</v>
      </c>
      <c r="N2" t="s">
        <v>30</v>
      </c>
    </row>
    <row r="3" spans="1:14" x14ac:dyDescent="0.45">
      <c r="A3">
        <f>'1-nogov-entervalues'!A3</f>
        <v>2</v>
      </c>
      <c r="B3">
        <f>'1-nogov-entervalues'!B3</f>
        <v>2</v>
      </c>
      <c r="C3" s="57">
        <f>'1-nogov-entervalues'!L3</f>
        <v>2300</v>
      </c>
      <c r="D3" s="57">
        <f>'2-flatsubsidy'!L3</f>
        <v>3800</v>
      </c>
      <c r="E3" s="57">
        <f>'3-auction'!M3</f>
        <v>3900</v>
      </c>
      <c r="F3" s="57" t="e">
        <f>'4-uncertain'!L3</f>
        <v>#VALUE!</v>
      </c>
      <c r="G3" s="57" t="e">
        <f>'5A-learning'!N3</f>
        <v>#VALUE!</v>
      </c>
      <c r="H3" s="57" t="e">
        <f>'5B-learning'!M3</f>
        <v>#VALUE!</v>
      </c>
      <c r="I3" s="57" t="e">
        <f>'6A-pilotbonus'!N3</f>
        <v>#VALUE!</v>
      </c>
      <c r="J3" s="57" t="e">
        <f>'6B-pilotbonus'!M3</f>
        <v>#VALUE!</v>
      </c>
      <c r="K3" s="57" t="e">
        <f t="shared" si="0"/>
        <v>#VALUE!</v>
      </c>
      <c r="L3" s="17" t="e">
        <f>K3/Parameters!$B$6</f>
        <v>#VALUE!</v>
      </c>
      <c r="M3">
        <f t="shared" ref="M3:M41" ca="1" si="1">IF(A3=0,"",RAND())</f>
        <v>0.73015126511443351</v>
      </c>
    </row>
    <row r="4" spans="1:14" x14ac:dyDescent="0.45">
      <c r="A4">
        <f>'1-nogov-entervalues'!A4</f>
        <v>3</v>
      </c>
      <c r="B4">
        <f>'1-nogov-entervalues'!B4</f>
        <v>3</v>
      </c>
      <c r="C4" s="57">
        <f>'1-nogov-entervalues'!L4</f>
        <v>5250</v>
      </c>
      <c r="D4" s="57">
        <f>'2-flatsubsidy'!L4</f>
        <v>5250</v>
      </c>
      <c r="E4" s="57">
        <f>'3-auction'!M4</f>
        <v>5550</v>
      </c>
      <c r="F4" s="57" t="e">
        <f>'4-uncertain'!L4</f>
        <v>#VALUE!</v>
      </c>
      <c r="G4" s="57" t="e">
        <f>'5A-learning'!N4</f>
        <v>#VALUE!</v>
      </c>
      <c r="H4" s="57" t="e">
        <f>'5B-learning'!M4</f>
        <v>#VALUE!</v>
      </c>
      <c r="I4" s="57" t="e">
        <f>'6A-pilotbonus'!N4</f>
        <v>#VALUE!</v>
      </c>
      <c r="J4" s="57" t="e">
        <f>'6B-pilotbonus'!M4</f>
        <v>#VALUE!</v>
      </c>
      <c r="K4" s="57" t="e">
        <f t="shared" si="0"/>
        <v>#VALUE!</v>
      </c>
      <c r="L4" s="17" t="e">
        <f>K4/Parameters!$B$6</f>
        <v>#VALUE!</v>
      </c>
      <c r="M4">
        <f t="shared" ca="1" si="1"/>
        <v>0.7808617706988199</v>
      </c>
    </row>
    <row r="5" spans="1:14" x14ac:dyDescent="0.45">
      <c r="A5">
        <f>'1-nogov-entervalues'!A5</f>
        <v>4</v>
      </c>
      <c r="B5">
        <f>'1-nogov-entervalues'!B5</f>
        <v>4</v>
      </c>
      <c r="C5" s="57">
        <f>'1-nogov-entervalues'!L5</f>
        <v>5600</v>
      </c>
      <c r="D5" s="57">
        <f>'2-flatsubsidy'!L5</f>
        <v>7100</v>
      </c>
      <c r="E5" s="57">
        <f>'3-auction'!M5</f>
        <v>7200</v>
      </c>
      <c r="F5" s="57" t="e">
        <f>'4-uncertain'!L5</f>
        <v>#VALUE!</v>
      </c>
      <c r="G5" s="57" t="e">
        <f>'5A-learning'!N5</f>
        <v>#VALUE!</v>
      </c>
      <c r="H5" s="57" t="e">
        <f>'5B-learning'!M5</f>
        <v>#VALUE!</v>
      </c>
      <c r="I5" s="57" t="e">
        <f>'6A-pilotbonus'!N5</f>
        <v>#VALUE!</v>
      </c>
      <c r="J5" s="57" t="e">
        <f>'6B-pilotbonus'!M5</f>
        <v>#VALUE!</v>
      </c>
      <c r="K5" s="57" t="e">
        <f t="shared" si="0"/>
        <v>#VALUE!</v>
      </c>
      <c r="L5" s="17" t="e">
        <f>K5/Parameters!$B$6</f>
        <v>#VALUE!</v>
      </c>
      <c r="M5">
        <f t="shared" ca="1" si="1"/>
        <v>0.91106630014377576</v>
      </c>
    </row>
    <row r="6" spans="1:14" x14ac:dyDescent="0.45">
      <c r="A6">
        <f>'1-nogov-entervalues'!A6</f>
        <v>5</v>
      </c>
      <c r="B6">
        <f>'1-nogov-entervalues'!B6</f>
        <v>5</v>
      </c>
      <c r="C6" s="57">
        <f>'1-nogov-entervalues'!L6</f>
        <v>8750</v>
      </c>
      <c r="D6" s="57">
        <f>'2-flatsubsidy'!L6</f>
        <v>8750</v>
      </c>
      <c r="E6" s="57">
        <f>'3-auction'!M6</f>
        <v>8850</v>
      </c>
      <c r="F6" s="57" t="e">
        <f>'4-uncertain'!L6</f>
        <v>#VALUE!</v>
      </c>
      <c r="G6" s="57" t="e">
        <f>'5A-learning'!N6</f>
        <v>#VALUE!</v>
      </c>
      <c r="H6" s="57" t="e">
        <f>'5B-learning'!M6</f>
        <v>#VALUE!</v>
      </c>
      <c r="I6" s="57" t="e">
        <f>'6A-pilotbonus'!N6</f>
        <v>#VALUE!</v>
      </c>
      <c r="J6" s="57" t="e">
        <f>'6B-pilotbonus'!M6</f>
        <v>#VALUE!</v>
      </c>
      <c r="K6" s="57" t="e">
        <f t="shared" si="0"/>
        <v>#VALUE!</v>
      </c>
      <c r="L6" s="17" t="e">
        <f>K6/Parameters!$B$6</f>
        <v>#VALUE!</v>
      </c>
      <c r="M6">
        <f t="shared" ca="1" si="1"/>
        <v>0.50206683211573255</v>
      </c>
    </row>
    <row r="7" spans="1:14" x14ac:dyDescent="0.45">
      <c r="A7">
        <f>'1-nogov-entervalues'!A7</f>
        <v>6</v>
      </c>
      <c r="B7">
        <f>'1-nogov-entervalues'!B7</f>
        <v>6</v>
      </c>
      <c r="C7" s="57">
        <f>'1-nogov-entervalues'!L7</f>
        <v>8900</v>
      </c>
      <c r="D7" s="57">
        <f>'2-flatsubsidy'!L7</f>
        <v>10400</v>
      </c>
      <c r="E7" s="57">
        <f>'3-auction'!M7</f>
        <v>10500</v>
      </c>
      <c r="F7" s="57" t="e">
        <f>'4-uncertain'!L7</f>
        <v>#VALUE!</v>
      </c>
      <c r="G7" s="57" t="e">
        <f>'5A-learning'!N7</f>
        <v>#VALUE!</v>
      </c>
      <c r="H7" s="57" t="e">
        <f>'5B-learning'!M7</f>
        <v>#VALUE!</v>
      </c>
      <c r="I7" s="57" t="e">
        <f>'6A-pilotbonus'!N7</f>
        <v>#VALUE!</v>
      </c>
      <c r="J7" s="57" t="e">
        <f>'6B-pilotbonus'!M7</f>
        <v>#VALUE!</v>
      </c>
      <c r="K7" s="57" t="e">
        <f t="shared" si="0"/>
        <v>#VALUE!</v>
      </c>
      <c r="L7" s="17" t="e">
        <f>K7/Parameters!$B$6</f>
        <v>#VALUE!</v>
      </c>
      <c r="M7">
        <f t="shared" ca="1" si="1"/>
        <v>0.52234749611700459</v>
      </c>
    </row>
    <row r="8" spans="1:14" x14ac:dyDescent="0.45">
      <c r="A8">
        <f>'1-nogov-entervalues'!A8</f>
        <v>7</v>
      </c>
      <c r="B8">
        <f>'1-nogov-entervalues'!B8</f>
        <v>7</v>
      </c>
      <c r="C8" s="57">
        <f>'1-nogov-entervalues'!L8</f>
        <v>12250</v>
      </c>
      <c r="D8" s="57">
        <f>'2-flatsubsidy'!L8</f>
        <v>12250</v>
      </c>
      <c r="E8" s="57">
        <f>'3-auction'!M8</f>
        <v>12250</v>
      </c>
      <c r="F8" s="57" t="e">
        <f>'4-uncertain'!L8</f>
        <v>#VALUE!</v>
      </c>
      <c r="G8" s="57" t="e">
        <f>'5A-learning'!N8</f>
        <v>#VALUE!</v>
      </c>
      <c r="H8" s="57" t="e">
        <f>'5B-learning'!M8</f>
        <v>#VALUE!</v>
      </c>
      <c r="I8" s="57" t="e">
        <f>'6A-pilotbonus'!N8</f>
        <v>#VALUE!</v>
      </c>
      <c r="J8" s="57" t="e">
        <f>'6B-pilotbonus'!M8</f>
        <v>#VALUE!</v>
      </c>
      <c r="K8" s="57" t="e">
        <f t="shared" si="0"/>
        <v>#VALUE!</v>
      </c>
      <c r="L8" s="17" t="e">
        <f>K8/Parameters!$B$6</f>
        <v>#VALUE!</v>
      </c>
      <c r="M8">
        <f t="shared" ca="1" si="1"/>
        <v>0.46902624044702368</v>
      </c>
    </row>
    <row r="9" spans="1:14" x14ac:dyDescent="0.45">
      <c r="A9">
        <f>'1-nogov-entervalues'!A9</f>
        <v>8</v>
      </c>
      <c r="B9">
        <f>'1-nogov-entervalues'!B9</f>
        <v>8</v>
      </c>
      <c r="C9" s="57">
        <f>'1-nogov-entervalues'!L9</f>
        <v>12200</v>
      </c>
      <c r="D9" s="57">
        <f>'2-flatsubsidy'!L9</f>
        <v>13700</v>
      </c>
      <c r="E9" s="57">
        <f>'3-auction'!M9</f>
        <v>14000</v>
      </c>
      <c r="F9" s="57" t="e">
        <f>'4-uncertain'!L9</f>
        <v>#VALUE!</v>
      </c>
      <c r="G9" s="57" t="e">
        <f>'5A-learning'!N9</f>
        <v>#VALUE!</v>
      </c>
      <c r="H9" s="57" t="e">
        <f>'5B-learning'!M9</f>
        <v>#VALUE!</v>
      </c>
      <c r="I9" s="57" t="e">
        <f>'6A-pilotbonus'!N9</f>
        <v>#VALUE!</v>
      </c>
      <c r="J9" s="57" t="e">
        <f>'6B-pilotbonus'!M9</f>
        <v>#VALUE!</v>
      </c>
      <c r="K9" s="57" t="e">
        <f t="shared" si="0"/>
        <v>#VALUE!</v>
      </c>
      <c r="L9" s="17" t="e">
        <f>K9/Parameters!$B$6</f>
        <v>#VALUE!</v>
      </c>
      <c r="M9">
        <f t="shared" ca="1" si="1"/>
        <v>0.702570577975419</v>
      </c>
    </row>
    <row r="10" spans="1:14" x14ac:dyDescent="0.45">
      <c r="A10">
        <f>'1-nogov-entervalues'!A10</f>
        <v>9</v>
      </c>
      <c r="B10">
        <f>'1-nogov-entervalues'!B10</f>
        <v>9</v>
      </c>
      <c r="C10" s="57">
        <f>'1-nogov-entervalues'!L10</f>
        <v>15750</v>
      </c>
      <c r="D10" s="57">
        <f>'2-flatsubsidy'!L10</f>
        <v>15750</v>
      </c>
      <c r="E10" s="57">
        <f>'3-auction'!M10</f>
        <v>15750</v>
      </c>
      <c r="F10" s="57" t="e">
        <f>'4-uncertain'!L10</f>
        <v>#VALUE!</v>
      </c>
      <c r="G10" s="57" t="e">
        <f>'5A-learning'!N10</f>
        <v>#VALUE!</v>
      </c>
      <c r="H10" s="57" t="e">
        <f>'5B-learning'!M10</f>
        <v>#VALUE!</v>
      </c>
      <c r="I10" s="57" t="e">
        <f>'6A-pilotbonus'!N10</f>
        <v>#VALUE!</v>
      </c>
      <c r="J10" s="57" t="e">
        <f>'6B-pilotbonus'!M10</f>
        <v>#VALUE!</v>
      </c>
      <c r="K10" s="57" t="e">
        <f t="shared" si="0"/>
        <v>#VALUE!</v>
      </c>
      <c r="L10" s="17" t="e">
        <f>K10/Parameters!$B$6</f>
        <v>#VALUE!</v>
      </c>
      <c r="M10">
        <f t="shared" ca="1" si="1"/>
        <v>0.85080992474478212</v>
      </c>
    </row>
    <row r="11" spans="1:14" x14ac:dyDescent="0.45">
      <c r="A11">
        <f>'1-nogov-entervalues'!A11</f>
        <v>10</v>
      </c>
      <c r="B11">
        <f>'1-nogov-entervalues'!B11</f>
        <v>10</v>
      </c>
      <c r="C11" s="57">
        <f>'1-nogov-entervalues'!L11</f>
        <v>15500</v>
      </c>
      <c r="D11" s="57">
        <f>'2-flatsubsidy'!L11</f>
        <v>17000</v>
      </c>
      <c r="E11" s="57">
        <f>'3-auction'!M11</f>
        <v>17500</v>
      </c>
      <c r="F11" s="57" t="e">
        <f>'4-uncertain'!L11</f>
        <v>#VALUE!</v>
      </c>
      <c r="G11" s="57" t="e">
        <f>'5A-learning'!N11</f>
        <v>#VALUE!</v>
      </c>
      <c r="H11" s="57" t="e">
        <f>'5B-learning'!M11</f>
        <v>#VALUE!</v>
      </c>
      <c r="I11" s="57" t="e">
        <f>'6A-pilotbonus'!N11</f>
        <v>#VALUE!</v>
      </c>
      <c r="J11" s="57" t="e">
        <f>'6B-pilotbonus'!M11</f>
        <v>#VALUE!</v>
      </c>
      <c r="K11" s="57" t="e">
        <f t="shared" si="0"/>
        <v>#VALUE!</v>
      </c>
      <c r="L11" s="17" t="e">
        <f>K11/Parameters!$B$6</f>
        <v>#VALUE!</v>
      </c>
      <c r="M11">
        <f t="shared" ca="1" si="1"/>
        <v>0.62806398012109466</v>
      </c>
    </row>
    <row r="12" spans="1:14" x14ac:dyDescent="0.45">
      <c r="A12">
        <f>'1-nogov-entervalues'!A12</f>
        <v>11</v>
      </c>
      <c r="B12">
        <f>'1-nogov-entervalues'!B12</f>
        <v>1</v>
      </c>
      <c r="C12" s="57">
        <f>'1-nogov-entervalues'!L12</f>
        <v>1750</v>
      </c>
      <c r="D12" s="57">
        <f>'2-flatsubsidy'!L12</f>
        <v>1750</v>
      </c>
      <c r="E12" s="57">
        <f>'3-auction'!M12</f>
        <v>2250</v>
      </c>
      <c r="F12" s="57" t="e">
        <f>'4-uncertain'!L12</f>
        <v>#VALUE!</v>
      </c>
      <c r="G12" s="57" t="e">
        <f>'5A-learning'!N12</f>
        <v>#VALUE!</v>
      </c>
      <c r="H12" s="57" t="e">
        <f>'5B-learning'!M12</f>
        <v>#VALUE!</v>
      </c>
      <c r="I12" s="57" t="e">
        <f>'6A-pilotbonus'!N12</f>
        <v>#VALUE!</v>
      </c>
      <c r="J12" s="57" t="e">
        <f>'6B-pilotbonus'!M12</f>
        <v>#VALUE!</v>
      </c>
      <c r="K12" s="57" t="e">
        <f t="shared" si="0"/>
        <v>#VALUE!</v>
      </c>
      <c r="L12" s="17" t="e">
        <f>K12/Parameters!$B$6</f>
        <v>#VALUE!</v>
      </c>
      <c r="M12">
        <f t="shared" ca="1" si="1"/>
        <v>0.21782667006148015</v>
      </c>
    </row>
    <row r="13" spans="1:14" x14ac:dyDescent="0.45">
      <c r="A13">
        <f>'1-nogov-entervalues'!A13</f>
        <v>12</v>
      </c>
      <c r="B13">
        <f>'1-nogov-entervalues'!B13</f>
        <v>2</v>
      </c>
      <c r="C13" s="57">
        <f>'1-nogov-entervalues'!L13</f>
        <v>2300</v>
      </c>
      <c r="D13" s="57">
        <f>'2-flatsubsidy'!L13</f>
        <v>3800</v>
      </c>
      <c r="E13" s="57">
        <f>'3-auction'!M13</f>
        <v>3900</v>
      </c>
      <c r="F13" s="57" t="e">
        <f>'4-uncertain'!L13</f>
        <v>#VALUE!</v>
      </c>
      <c r="G13" s="57" t="e">
        <f>'5A-learning'!N13</f>
        <v>#VALUE!</v>
      </c>
      <c r="H13" s="57" t="e">
        <f>'5B-learning'!M13</f>
        <v>#VALUE!</v>
      </c>
      <c r="I13" s="57" t="e">
        <f>'6A-pilotbonus'!N13</f>
        <v>#VALUE!</v>
      </c>
      <c r="J13" s="57" t="e">
        <f>'6B-pilotbonus'!M13</f>
        <v>#VALUE!</v>
      </c>
      <c r="K13" s="57" t="e">
        <f t="shared" si="0"/>
        <v>#VALUE!</v>
      </c>
      <c r="L13" s="17" t="e">
        <f>K13/Parameters!$B$6</f>
        <v>#VALUE!</v>
      </c>
      <c r="M13">
        <f t="shared" ca="1" si="1"/>
        <v>0.38397763952079855</v>
      </c>
    </row>
    <row r="14" spans="1:14" x14ac:dyDescent="0.45">
      <c r="A14">
        <f>'1-nogov-entervalues'!A14</f>
        <v>13</v>
      </c>
      <c r="B14">
        <f>'1-nogov-entervalues'!B14</f>
        <v>3</v>
      </c>
      <c r="C14" s="57">
        <f>'1-nogov-entervalues'!L14</f>
        <v>5250</v>
      </c>
      <c r="D14" s="57">
        <f>'2-flatsubsidy'!L14</f>
        <v>5250</v>
      </c>
      <c r="E14" s="57">
        <f>'3-auction'!M14</f>
        <v>5550</v>
      </c>
      <c r="F14" s="57" t="e">
        <f>'4-uncertain'!L14</f>
        <v>#VALUE!</v>
      </c>
      <c r="G14" s="57" t="e">
        <f>'5A-learning'!N14</f>
        <v>#VALUE!</v>
      </c>
      <c r="H14" s="57" t="e">
        <f>'5B-learning'!M14</f>
        <v>#VALUE!</v>
      </c>
      <c r="I14" s="57" t="e">
        <f>'6A-pilotbonus'!N14</f>
        <v>#VALUE!</v>
      </c>
      <c r="J14" s="57" t="e">
        <f>'6B-pilotbonus'!M14</f>
        <v>#VALUE!</v>
      </c>
      <c r="K14" s="57" t="e">
        <f t="shared" si="0"/>
        <v>#VALUE!</v>
      </c>
      <c r="L14" s="17" t="e">
        <f>K14/Parameters!$B$6</f>
        <v>#VALUE!</v>
      </c>
      <c r="M14">
        <f t="shared" ca="1" si="1"/>
        <v>0.89228687033738263</v>
      </c>
    </row>
    <row r="15" spans="1:14" x14ac:dyDescent="0.45">
      <c r="A15">
        <f>'1-nogov-entervalues'!A15</f>
        <v>14</v>
      </c>
      <c r="B15">
        <f>'1-nogov-entervalues'!B15</f>
        <v>4</v>
      </c>
      <c r="C15" s="57">
        <f>'1-nogov-entervalues'!L15</f>
        <v>5600</v>
      </c>
      <c r="D15" s="57">
        <f>'2-flatsubsidy'!L15</f>
        <v>7100</v>
      </c>
      <c r="E15" s="57">
        <f>'3-auction'!M15</f>
        <v>7200</v>
      </c>
      <c r="F15" s="57" t="e">
        <f>'4-uncertain'!L15</f>
        <v>#VALUE!</v>
      </c>
      <c r="G15" s="57" t="e">
        <f>'5A-learning'!N15</f>
        <v>#VALUE!</v>
      </c>
      <c r="H15" s="57" t="e">
        <f>'5B-learning'!M15</f>
        <v>#VALUE!</v>
      </c>
      <c r="I15" s="57" t="e">
        <f>'6A-pilotbonus'!N15</f>
        <v>#VALUE!</v>
      </c>
      <c r="J15" s="57" t="e">
        <f>'6B-pilotbonus'!M15</f>
        <v>#VALUE!</v>
      </c>
      <c r="K15" s="57" t="e">
        <f t="shared" si="0"/>
        <v>#VALUE!</v>
      </c>
      <c r="L15" s="17" t="e">
        <f>K15/Parameters!$B$6</f>
        <v>#VALUE!</v>
      </c>
      <c r="M15">
        <f t="shared" ca="1" si="1"/>
        <v>0.8359316278006943</v>
      </c>
    </row>
    <row r="16" spans="1:14" x14ac:dyDescent="0.45">
      <c r="A16">
        <f>'1-nogov-entervalues'!A16</f>
        <v>15</v>
      </c>
      <c r="B16">
        <f>'1-nogov-entervalues'!B16</f>
        <v>5</v>
      </c>
      <c r="C16" s="57">
        <f>'1-nogov-entervalues'!L16</f>
        <v>8750</v>
      </c>
      <c r="D16" s="57">
        <f>'2-flatsubsidy'!L16</f>
        <v>8750</v>
      </c>
      <c r="E16" s="57">
        <f>'3-auction'!M16</f>
        <v>8850</v>
      </c>
      <c r="F16" s="57" t="e">
        <f>'4-uncertain'!L16</f>
        <v>#VALUE!</v>
      </c>
      <c r="G16" s="57" t="e">
        <f>'5A-learning'!N16</f>
        <v>#VALUE!</v>
      </c>
      <c r="H16" s="57" t="e">
        <f>'5B-learning'!M16</f>
        <v>#VALUE!</v>
      </c>
      <c r="I16" s="57" t="e">
        <f>'6A-pilotbonus'!N16</f>
        <v>#VALUE!</v>
      </c>
      <c r="J16" s="57" t="e">
        <f>'6B-pilotbonus'!M16</f>
        <v>#VALUE!</v>
      </c>
      <c r="K16" s="57" t="e">
        <f t="shared" si="0"/>
        <v>#VALUE!</v>
      </c>
      <c r="L16" s="17" t="e">
        <f>K16/Parameters!$B$6</f>
        <v>#VALUE!</v>
      </c>
      <c r="M16">
        <f t="shared" ca="1" si="1"/>
        <v>0.63427149552398054</v>
      </c>
    </row>
    <row r="17" spans="1:13" x14ac:dyDescent="0.45">
      <c r="A17">
        <f>'1-nogov-entervalues'!A17</f>
        <v>16</v>
      </c>
      <c r="B17">
        <f>'1-nogov-entervalues'!B17</f>
        <v>6</v>
      </c>
      <c r="C17" s="57">
        <f>'1-nogov-entervalues'!L17</f>
        <v>8900</v>
      </c>
      <c r="D17" s="57">
        <f>'2-flatsubsidy'!L17</f>
        <v>10400</v>
      </c>
      <c r="E17" s="57">
        <f>'3-auction'!M17</f>
        <v>10500</v>
      </c>
      <c r="F17" s="57" t="e">
        <f>'4-uncertain'!L17</f>
        <v>#VALUE!</v>
      </c>
      <c r="G17" s="57" t="e">
        <f>'5A-learning'!N17</f>
        <v>#VALUE!</v>
      </c>
      <c r="H17" s="57" t="e">
        <f>'5B-learning'!M17</f>
        <v>#VALUE!</v>
      </c>
      <c r="I17" s="57" t="e">
        <f>'6A-pilotbonus'!N17</f>
        <v>#VALUE!</v>
      </c>
      <c r="J17" s="57" t="e">
        <f>'6B-pilotbonus'!M17</f>
        <v>#VALUE!</v>
      </c>
      <c r="K17" s="57" t="e">
        <f t="shared" si="0"/>
        <v>#VALUE!</v>
      </c>
      <c r="L17" s="17" t="e">
        <f>K17/Parameters!$B$6</f>
        <v>#VALUE!</v>
      </c>
      <c r="M17">
        <f t="shared" ca="1" si="1"/>
        <v>0.47796157024539443</v>
      </c>
    </row>
    <row r="18" spans="1:13" x14ac:dyDescent="0.45">
      <c r="A18">
        <f>'1-nogov-entervalues'!A18</f>
        <v>17</v>
      </c>
      <c r="B18">
        <f>'1-nogov-entervalues'!B18</f>
        <v>7</v>
      </c>
      <c r="C18" s="57">
        <f>'1-nogov-entervalues'!L18</f>
        <v>12250</v>
      </c>
      <c r="D18" s="57">
        <f>'2-flatsubsidy'!L18</f>
        <v>12250</v>
      </c>
      <c r="E18" s="57">
        <f>'3-auction'!M18</f>
        <v>12250</v>
      </c>
      <c r="F18" s="57" t="e">
        <f>'4-uncertain'!L18</f>
        <v>#VALUE!</v>
      </c>
      <c r="G18" s="57" t="e">
        <f>'5A-learning'!N18</f>
        <v>#VALUE!</v>
      </c>
      <c r="H18" s="57" t="e">
        <f>'5B-learning'!M18</f>
        <v>#VALUE!</v>
      </c>
      <c r="I18" s="57" t="e">
        <f>'6A-pilotbonus'!N18</f>
        <v>#VALUE!</v>
      </c>
      <c r="J18" s="57" t="e">
        <f>'6B-pilotbonus'!M18</f>
        <v>#VALUE!</v>
      </c>
      <c r="K18" s="57" t="e">
        <f t="shared" si="0"/>
        <v>#VALUE!</v>
      </c>
      <c r="L18" s="17" t="e">
        <f>K18/Parameters!$B$6</f>
        <v>#VALUE!</v>
      </c>
      <c r="M18">
        <f t="shared" ca="1" si="1"/>
        <v>0.69366062705774134</v>
      </c>
    </row>
    <row r="19" spans="1:13" x14ac:dyDescent="0.45">
      <c r="A19">
        <f>'1-nogov-entervalues'!A19</f>
        <v>18</v>
      </c>
      <c r="B19">
        <f>'1-nogov-entervalues'!B19</f>
        <v>8</v>
      </c>
      <c r="C19" s="57">
        <f>'1-nogov-entervalues'!L19</f>
        <v>12200</v>
      </c>
      <c r="D19" s="57">
        <f>'2-flatsubsidy'!L19</f>
        <v>13700</v>
      </c>
      <c r="E19" s="57">
        <f>'3-auction'!M19</f>
        <v>14000</v>
      </c>
      <c r="F19" s="57" t="e">
        <f>'4-uncertain'!L19</f>
        <v>#VALUE!</v>
      </c>
      <c r="G19" s="57" t="e">
        <f>'5A-learning'!N19</f>
        <v>#VALUE!</v>
      </c>
      <c r="H19" s="57" t="e">
        <f>'5B-learning'!M19</f>
        <v>#VALUE!</v>
      </c>
      <c r="I19" s="57" t="e">
        <f>'6A-pilotbonus'!N19</f>
        <v>#VALUE!</v>
      </c>
      <c r="J19" s="57" t="e">
        <f>'6B-pilotbonus'!M19</f>
        <v>#VALUE!</v>
      </c>
      <c r="K19" s="57" t="e">
        <f t="shared" si="0"/>
        <v>#VALUE!</v>
      </c>
      <c r="L19" s="17" t="e">
        <f>K19/Parameters!$B$6</f>
        <v>#VALUE!</v>
      </c>
      <c r="M19">
        <f t="shared" ca="1" si="1"/>
        <v>0.1672021906844503</v>
      </c>
    </row>
    <row r="20" spans="1:13" x14ac:dyDescent="0.45">
      <c r="A20">
        <f>'1-nogov-entervalues'!A20</f>
        <v>19</v>
      </c>
      <c r="B20">
        <f>'1-nogov-entervalues'!B20</f>
        <v>9</v>
      </c>
      <c r="C20" s="57">
        <f>'1-nogov-entervalues'!L20</f>
        <v>15750</v>
      </c>
      <c r="D20" s="57">
        <f>'2-flatsubsidy'!L20</f>
        <v>15750</v>
      </c>
      <c r="E20" s="57">
        <f>'3-auction'!M20</f>
        <v>15750</v>
      </c>
      <c r="F20" s="57" t="e">
        <f>'4-uncertain'!L20</f>
        <v>#VALUE!</v>
      </c>
      <c r="G20" s="57" t="e">
        <f>'5A-learning'!N20</f>
        <v>#VALUE!</v>
      </c>
      <c r="H20" s="57" t="e">
        <f>'5B-learning'!M20</f>
        <v>#VALUE!</v>
      </c>
      <c r="I20" s="57" t="e">
        <f>'6A-pilotbonus'!N20</f>
        <v>#VALUE!</v>
      </c>
      <c r="J20" s="57" t="e">
        <f>'6B-pilotbonus'!M20</f>
        <v>#VALUE!</v>
      </c>
      <c r="K20" s="57" t="e">
        <f t="shared" si="0"/>
        <v>#VALUE!</v>
      </c>
      <c r="L20" s="17" t="e">
        <f>K20/Parameters!$B$6</f>
        <v>#VALUE!</v>
      </c>
      <c r="M20">
        <f t="shared" ca="1" si="1"/>
        <v>0.31356027051683599</v>
      </c>
    </row>
    <row r="21" spans="1:13" x14ac:dyDescent="0.45">
      <c r="A21">
        <f>'1-nogov-entervalues'!A21</f>
        <v>20</v>
      </c>
      <c r="B21">
        <f>'1-nogov-entervalues'!B21</f>
        <v>10</v>
      </c>
      <c r="C21" s="57">
        <f>'1-nogov-entervalues'!L21</f>
        <v>15500</v>
      </c>
      <c r="D21" s="57">
        <f>'2-flatsubsidy'!L21</f>
        <v>17000</v>
      </c>
      <c r="E21" s="57">
        <f>'3-auction'!M21</f>
        <v>17500</v>
      </c>
      <c r="F21" s="57" t="e">
        <f>'4-uncertain'!L21</f>
        <v>#VALUE!</v>
      </c>
      <c r="G21" s="57" t="e">
        <f>'5A-learning'!N21</f>
        <v>#VALUE!</v>
      </c>
      <c r="H21" s="57" t="e">
        <f>'5B-learning'!M21</f>
        <v>#VALUE!</v>
      </c>
      <c r="I21" s="57" t="e">
        <f>'6A-pilotbonus'!N21</f>
        <v>#VALUE!</v>
      </c>
      <c r="J21" s="57" t="e">
        <f>'6B-pilotbonus'!M21</f>
        <v>#VALUE!</v>
      </c>
      <c r="K21" s="57" t="e">
        <f t="shared" si="0"/>
        <v>#VALUE!</v>
      </c>
      <c r="L21" s="17" t="e">
        <f>K21/Parameters!$B$6</f>
        <v>#VALUE!</v>
      </c>
      <c r="M21">
        <f t="shared" ca="1" si="1"/>
        <v>0.37099687172538409</v>
      </c>
    </row>
    <row r="22" spans="1:13" x14ac:dyDescent="0.45">
      <c r="A22">
        <f>'1-nogov-entervalues'!A22</f>
        <v>21</v>
      </c>
      <c r="B22">
        <f>'1-nogov-entervalues'!B22</f>
        <v>1</v>
      </c>
      <c r="C22" s="57">
        <f>'1-nogov-entervalues'!L22</f>
        <v>1750</v>
      </c>
      <c r="D22" s="57">
        <f>'2-flatsubsidy'!L22</f>
        <v>1750</v>
      </c>
      <c r="E22" s="57">
        <f>'3-auction'!M22</f>
        <v>2250</v>
      </c>
      <c r="F22" s="57" t="e">
        <f>'4-uncertain'!L22</f>
        <v>#VALUE!</v>
      </c>
      <c r="G22" s="57" t="e">
        <f>'5A-learning'!N22</f>
        <v>#VALUE!</v>
      </c>
      <c r="H22" s="57" t="e">
        <f>'5B-learning'!M22</f>
        <v>#VALUE!</v>
      </c>
      <c r="I22" s="57" t="e">
        <f>'6A-pilotbonus'!N22</f>
        <v>#VALUE!</v>
      </c>
      <c r="J22" s="57" t="e">
        <f>'6B-pilotbonus'!M22</f>
        <v>#VALUE!</v>
      </c>
      <c r="K22" s="57" t="e">
        <f t="shared" si="0"/>
        <v>#VALUE!</v>
      </c>
      <c r="L22" s="17" t="e">
        <f>K22/Parameters!$B$6</f>
        <v>#VALUE!</v>
      </c>
      <c r="M22">
        <f t="shared" ca="1" si="1"/>
        <v>0.92748094706977124</v>
      </c>
    </row>
    <row r="23" spans="1:13" x14ac:dyDescent="0.45">
      <c r="A23">
        <f>'1-nogov-entervalues'!A23</f>
        <v>22</v>
      </c>
      <c r="B23">
        <f>'1-nogov-entervalues'!B23</f>
        <v>2</v>
      </c>
      <c r="C23" s="57">
        <f>'1-nogov-entervalues'!L23</f>
        <v>2300</v>
      </c>
      <c r="D23" s="57">
        <f>'2-flatsubsidy'!L23</f>
        <v>3800</v>
      </c>
      <c r="E23" s="57">
        <f>'3-auction'!M23</f>
        <v>3900</v>
      </c>
      <c r="F23" s="57" t="e">
        <f>'4-uncertain'!L23</f>
        <v>#VALUE!</v>
      </c>
      <c r="G23" s="57" t="e">
        <f>'5A-learning'!N23</f>
        <v>#VALUE!</v>
      </c>
      <c r="H23" s="57" t="e">
        <f>'5B-learning'!M23</f>
        <v>#VALUE!</v>
      </c>
      <c r="I23" s="57" t="e">
        <f>'6A-pilotbonus'!N23</f>
        <v>#VALUE!</v>
      </c>
      <c r="J23" s="57" t="e">
        <f>'6B-pilotbonus'!M23</f>
        <v>#VALUE!</v>
      </c>
      <c r="K23" s="57" t="e">
        <f t="shared" si="0"/>
        <v>#VALUE!</v>
      </c>
      <c r="L23" s="17" t="e">
        <f>K23/Parameters!$B$6</f>
        <v>#VALUE!</v>
      </c>
      <c r="M23">
        <f t="shared" ca="1" si="1"/>
        <v>5.4185726851520788E-2</v>
      </c>
    </row>
    <row r="24" spans="1:13" x14ac:dyDescent="0.45">
      <c r="A24">
        <f>'1-nogov-entervalues'!A24</f>
        <v>23</v>
      </c>
      <c r="B24">
        <f>'1-nogov-entervalues'!B24</f>
        <v>3</v>
      </c>
      <c r="C24" s="57">
        <f>'1-nogov-entervalues'!L24</f>
        <v>5250</v>
      </c>
      <c r="D24" s="57">
        <f>'2-flatsubsidy'!L24</f>
        <v>5250</v>
      </c>
      <c r="E24" s="57">
        <f>'3-auction'!M24</f>
        <v>5550</v>
      </c>
      <c r="F24" s="57" t="e">
        <f>'4-uncertain'!L24</f>
        <v>#VALUE!</v>
      </c>
      <c r="G24" s="57" t="e">
        <f>'5A-learning'!N24</f>
        <v>#VALUE!</v>
      </c>
      <c r="H24" s="57" t="e">
        <f>'5B-learning'!M24</f>
        <v>#VALUE!</v>
      </c>
      <c r="I24" s="57" t="e">
        <f>'6A-pilotbonus'!N24</f>
        <v>#VALUE!</v>
      </c>
      <c r="J24" s="57" t="e">
        <f>'6B-pilotbonus'!M24</f>
        <v>#VALUE!</v>
      </c>
      <c r="K24" s="57" t="e">
        <f t="shared" si="0"/>
        <v>#VALUE!</v>
      </c>
      <c r="L24" s="17" t="e">
        <f>K24/Parameters!$B$6</f>
        <v>#VALUE!</v>
      </c>
      <c r="M24">
        <f t="shared" ca="1" si="1"/>
        <v>0.24777859683383019</v>
      </c>
    </row>
    <row r="25" spans="1:13" x14ac:dyDescent="0.45">
      <c r="A25">
        <f>'1-nogov-entervalues'!A25</f>
        <v>24</v>
      </c>
      <c r="B25">
        <f>'1-nogov-entervalues'!B25</f>
        <v>4</v>
      </c>
      <c r="C25" s="57">
        <f>'1-nogov-entervalues'!L25</f>
        <v>5600</v>
      </c>
      <c r="D25" s="57">
        <f>'2-flatsubsidy'!L25</f>
        <v>7100</v>
      </c>
      <c r="E25" s="57">
        <f>'3-auction'!M25</f>
        <v>7200</v>
      </c>
      <c r="F25" s="57" t="e">
        <f>'4-uncertain'!L25</f>
        <v>#VALUE!</v>
      </c>
      <c r="G25" s="57" t="e">
        <f>'5A-learning'!N25</f>
        <v>#VALUE!</v>
      </c>
      <c r="H25" s="57" t="e">
        <f>'5B-learning'!M25</f>
        <v>#VALUE!</v>
      </c>
      <c r="I25" s="57" t="e">
        <f>'6A-pilotbonus'!N25</f>
        <v>#VALUE!</v>
      </c>
      <c r="J25" s="57" t="e">
        <f>'6B-pilotbonus'!M25</f>
        <v>#VALUE!</v>
      </c>
      <c r="K25" s="57" t="e">
        <f t="shared" si="0"/>
        <v>#VALUE!</v>
      </c>
      <c r="L25" s="17" t="e">
        <f>K25/Parameters!$B$6</f>
        <v>#VALUE!</v>
      </c>
      <c r="M25">
        <f t="shared" ca="1" si="1"/>
        <v>0.2238717040442153</v>
      </c>
    </row>
    <row r="26" spans="1:13" x14ac:dyDescent="0.45">
      <c r="A26">
        <f>'1-nogov-entervalues'!A26</f>
        <v>25</v>
      </c>
      <c r="B26">
        <f>'1-nogov-entervalues'!B26</f>
        <v>5</v>
      </c>
      <c r="C26" s="57">
        <f>'1-nogov-entervalues'!L26</f>
        <v>8750</v>
      </c>
      <c r="D26" s="57">
        <f>'2-flatsubsidy'!L26</f>
        <v>8750</v>
      </c>
      <c r="E26" s="57">
        <f>'3-auction'!M26</f>
        <v>8850</v>
      </c>
      <c r="F26" s="57" t="e">
        <f>'4-uncertain'!L26</f>
        <v>#VALUE!</v>
      </c>
      <c r="G26" s="57" t="e">
        <f>'5A-learning'!N26</f>
        <v>#VALUE!</v>
      </c>
      <c r="H26" s="57" t="e">
        <f>'5B-learning'!M26</f>
        <v>#VALUE!</v>
      </c>
      <c r="I26" s="57" t="e">
        <f>'6A-pilotbonus'!N26</f>
        <v>#VALUE!</v>
      </c>
      <c r="J26" s="57" t="e">
        <f>'6B-pilotbonus'!M26</f>
        <v>#VALUE!</v>
      </c>
      <c r="K26" s="57" t="e">
        <f t="shared" si="0"/>
        <v>#VALUE!</v>
      </c>
      <c r="L26" s="17" t="e">
        <f>K26/Parameters!$B$6</f>
        <v>#VALUE!</v>
      </c>
      <c r="M26">
        <f t="shared" ca="1" si="1"/>
        <v>0.95726376425515536</v>
      </c>
    </row>
    <row r="27" spans="1:13" x14ac:dyDescent="0.45">
      <c r="A27">
        <f>'1-nogov-entervalues'!A27</f>
        <v>26</v>
      </c>
      <c r="B27">
        <f>'1-nogov-entervalues'!B27</f>
        <v>6</v>
      </c>
      <c r="C27" s="57">
        <f>'1-nogov-entervalues'!L27</f>
        <v>8900</v>
      </c>
      <c r="D27" s="57">
        <f>'2-flatsubsidy'!L27</f>
        <v>10400</v>
      </c>
      <c r="E27" s="57">
        <f>'3-auction'!M27</f>
        <v>10500</v>
      </c>
      <c r="F27" s="57" t="e">
        <f>'4-uncertain'!L27</f>
        <v>#VALUE!</v>
      </c>
      <c r="G27" s="57" t="e">
        <f>'5A-learning'!N27</f>
        <v>#VALUE!</v>
      </c>
      <c r="H27" s="57" t="e">
        <f>'5B-learning'!M27</f>
        <v>#VALUE!</v>
      </c>
      <c r="I27" s="57" t="e">
        <f>'6A-pilotbonus'!N27</f>
        <v>#VALUE!</v>
      </c>
      <c r="J27" s="57" t="e">
        <f>'6B-pilotbonus'!M27</f>
        <v>#VALUE!</v>
      </c>
      <c r="K27" s="57" t="e">
        <f t="shared" si="0"/>
        <v>#VALUE!</v>
      </c>
      <c r="L27" s="17" t="e">
        <f>K27/Parameters!$B$6</f>
        <v>#VALUE!</v>
      </c>
      <c r="M27">
        <f t="shared" ca="1" si="1"/>
        <v>0.40675940878328998</v>
      </c>
    </row>
    <row r="28" spans="1:13" x14ac:dyDescent="0.45">
      <c r="A28">
        <f>'1-nogov-entervalues'!A28</f>
        <v>27</v>
      </c>
      <c r="B28">
        <f>'1-nogov-entervalues'!B28</f>
        <v>7</v>
      </c>
      <c r="C28" s="57">
        <f>'1-nogov-entervalues'!L28</f>
        <v>12250</v>
      </c>
      <c r="D28" s="57">
        <f>'2-flatsubsidy'!L28</f>
        <v>12250</v>
      </c>
      <c r="E28" s="57">
        <f>'3-auction'!M28</f>
        <v>12250</v>
      </c>
      <c r="F28" s="57" t="e">
        <f>'4-uncertain'!L28</f>
        <v>#VALUE!</v>
      </c>
      <c r="G28" s="57" t="e">
        <f>'5A-learning'!N28</f>
        <v>#VALUE!</v>
      </c>
      <c r="H28" s="57" t="e">
        <f>'5B-learning'!M28</f>
        <v>#VALUE!</v>
      </c>
      <c r="I28" s="57" t="e">
        <f>'6A-pilotbonus'!N28</f>
        <v>#VALUE!</v>
      </c>
      <c r="J28" s="57" t="e">
        <f>'6B-pilotbonus'!M28</f>
        <v>#VALUE!</v>
      </c>
      <c r="K28" s="57" t="e">
        <f t="shared" si="0"/>
        <v>#VALUE!</v>
      </c>
      <c r="L28" s="17" t="e">
        <f>K28/Parameters!$B$6</f>
        <v>#VALUE!</v>
      </c>
      <c r="M28">
        <f t="shared" ca="1" si="1"/>
        <v>0.19411675907584669</v>
      </c>
    </row>
    <row r="29" spans="1:13" x14ac:dyDescent="0.45">
      <c r="A29">
        <f>'1-nogov-entervalues'!A29</f>
        <v>28</v>
      </c>
      <c r="B29">
        <f>'1-nogov-entervalues'!B29</f>
        <v>8</v>
      </c>
      <c r="C29" s="57">
        <f>'1-nogov-entervalues'!L29</f>
        <v>12200</v>
      </c>
      <c r="D29" s="57">
        <f>'2-flatsubsidy'!L29</f>
        <v>13700</v>
      </c>
      <c r="E29" s="57">
        <f>'3-auction'!M29</f>
        <v>14000</v>
      </c>
      <c r="F29" s="57" t="e">
        <f>'4-uncertain'!L29</f>
        <v>#VALUE!</v>
      </c>
      <c r="G29" s="57" t="e">
        <f>'5A-learning'!N29</f>
        <v>#VALUE!</v>
      </c>
      <c r="H29" s="57" t="e">
        <f>'5B-learning'!M29</f>
        <v>#VALUE!</v>
      </c>
      <c r="I29" s="57" t="e">
        <f>'6A-pilotbonus'!N29</f>
        <v>#VALUE!</v>
      </c>
      <c r="J29" s="57" t="e">
        <f>'6B-pilotbonus'!M29</f>
        <v>#VALUE!</v>
      </c>
      <c r="K29" s="57" t="e">
        <f t="shared" si="0"/>
        <v>#VALUE!</v>
      </c>
      <c r="L29" s="17" t="e">
        <f>K29/Parameters!$B$6</f>
        <v>#VALUE!</v>
      </c>
      <c r="M29">
        <f t="shared" ca="1" si="1"/>
        <v>0.27454410243056038</v>
      </c>
    </row>
    <row r="30" spans="1:13" x14ac:dyDescent="0.45">
      <c r="A30">
        <f>'1-nogov-entervalues'!A30</f>
        <v>29</v>
      </c>
      <c r="B30">
        <f>'1-nogov-entervalues'!B30</f>
        <v>9</v>
      </c>
      <c r="C30" s="57">
        <f>'1-nogov-entervalues'!L30</f>
        <v>15750</v>
      </c>
      <c r="D30" s="57">
        <f>'2-flatsubsidy'!L30</f>
        <v>15750</v>
      </c>
      <c r="E30" s="57">
        <f>'3-auction'!M30</f>
        <v>15750</v>
      </c>
      <c r="F30" s="57" t="e">
        <f>'4-uncertain'!L30</f>
        <v>#VALUE!</v>
      </c>
      <c r="G30" s="57" t="e">
        <f>'5A-learning'!N30</f>
        <v>#VALUE!</v>
      </c>
      <c r="H30" s="57" t="e">
        <f>'5B-learning'!M30</f>
        <v>#VALUE!</v>
      </c>
      <c r="I30" s="57" t="e">
        <f>'6A-pilotbonus'!N30</f>
        <v>#VALUE!</v>
      </c>
      <c r="J30" s="57" t="e">
        <f>'6B-pilotbonus'!M30</f>
        <v>#VALUE!</v>
      </c>
      <c r="K30" s="57" t="e">
        <f t="shared" si="0"/>
        <v>#VALUE!</v>
      </c>
      <c r="L30" s="17" t="e">
        <f>K30/Parameters!$B$6</f>
        <v>#VALUE!</v>
      </c>
      <c r="M30">
        <f t="shared" ca="1" si="1"/>
        <v>3.081502693088789E-2</v>
      </c>
    </row>
    <row r="31" spans="1:13" x14ac:dyDescent="0.45">
      <c r="A31">
        <f>'1-nogov-entervalues'!A31</f>
        <v>30</v>
      </c>
      <c r="B31">
        <f>'1-nogov-entervalues'!B31</f>
        <v>10</v>
      </c>
      <c r="C31" s="57">
        <f>'1-nogov-entervalues'!L31</f>
        <v>15500</v>
      </c>
      <c r="D31" s="57">
        <f>'2-flatsubsidy'!L31</f>
        <v>17000</v>
      </c>
      <c r="E31" s="57">
        <f>'3-auction'!M31</f>
        <v>17500</v>
      </c>
      <c r="F31" s="57" t="e">
        <f>'4-uncertain'!L31</f>
        <v>#VALUE!</v>
      </c>
      <c r="G31" s="57" t="e">
        <f>'5A-learning'!N31</f>
        <v>#VALUE!</v>
      </c>
      <c r="H31" s="57" t="e">
        <f>'5B-learning'!M31</f>
        <v>#VALUE!</v>
      </c>
      <c r="I31" s="57" t="e">
        <f>'6A-pilotbonus'!N31</f>
        <v>#VALUE!</v>
      </c>
      <c r="J31" s="57" t="e">
        <f>'6B-pilotbonus'!M31</f>
        <v>#VALUE!</v>
      </c>
      <c r="K31" s="57" t="e">
        <f t="shared" si="0"/>
        <v>#VALUE!</v>
      </c>
      <c r="L31" s="17" t="e">
        <f>K31/Parameters!$B$6</f>
        <v>#VALUE!</v>
      </c>
      <c r="M31">
        <f t="shared" ca="1" si="1"/>
        <v>0.69292989679714445</v>
      </c>
    </row>
    <row r="32" spans="1:13" x14ac:dyDescent="0.45">
      <c r="A32">
        <f>'1-nogov-entervalues'!A32</f>
        <v>0</v>
      </c>
      <c r="B32">
        <f>'1-nogov-entervalues'!B32</f>
        <v>0</v>
      </c>
      <c r="C32" s="57">
        <f>'1-nogov-entervalues'!L32</f>
        <v>0</v>
      </c>
      <c r="D32" s="57">
        <f>'2-flatsubsidy'!L32</f>
        <v>0</v>
      </c>
      <c r="E32" s="57">
        <f>'3-auction'!M32</f>
        <v>0</v>
      </c>
      <c r="F32" s="57">
        <f>'4-uncertain'!L32</f>
        <v>0</v>
      </c>
      <c r="G32" s="57">
        <f>'5A-learning'!N32</f>
        <v>0</v>
      </c>
      <c r="H32" s="57">
        <f>'5B-learning'!M32</f>
        <v>0</v>
      </c>
      <c r="I32" s="57">
        <f>'6A-pilotbonus'!N32</f>
        <v>0</v>
      </c>
      <c r="J32" s="57">
        <f>'6B-pilotbonus'!M32</f>
        <v>0</v>
      </c>
      <c r="K32" s="57">
        <f t="shared" si="0"/>
        <v>0</v>
      </c>
      <c r="L32" s="17">
        <f>K32/Parameters!$B$6</f>
        <v>0</v>
      </c>
      <c r="M32" t="str">
        <f t="shared" ca="1" si="1"/>
        <v/>
      </c>
    </row>
    <row r="33" spans="1:13" x14ac:dyDescent="0.45">
      <c r="A33">
        <f>'1-nogov-entervalues'!A33</f>
        <v>0</v>
      </c>
      <c r="B33">
        <f>'1-nogov-entervalues'!B33</f>
        <v>0</v>
      </c>
      <c r="C33" s="57">
        <f>'1-nogov-entervalues'!L33</f>
        <v>0</v>
      </c>
      <c r="D33" s="57">
        <f>'2-flatsubsidy'!L33</f>
        <v>0</v>
      </c>
      <c r="E33" s="57">
        <f>'3-auction'!M33</f>
        <v>0</v>
      </c>
      <c r="F33" s="57">
        <f>'4-uncertain'!L33</f>
        <v>0</v>
      </c>
      <c r="G33" s="57">
        <f>'5A-learning'!N33</f>
        <v>0</v>
      </c>
      <c r="H33" s="57">
        <f>'5B-learning'!M33</f>
        <v>0</v>
      </c>
      <c r="I33" s="57">
        <f>'6A-pilotbonus'!N33</f>
        <v>0</v>
      </c>
      <c r="J33" s="57">
        <f>'6B-pilotbonus'!M33</f>
        <v>0</v>
      </c>
      <c r="K33" s="57">
        <f t="shared" si="0"/>
        <v>0</v>
      </c>
      <c r="L33" s="17">
        <f>K33/Parameters!$B$6</f>
        <v>0</v>
      </c>
      <c r="M33" t="str">
        <f t="shared" ca="1" si="1"/>
        <v/>
      </c>
    </row>
    <row r="34" spans="1:13" x14ac:dyDescent="0.45">
      <c r="A34">
        <f>'1-nogov-entervalues'!A34</f>
        <v>0</v>
      </c>
      <c r="B34">
        <f>'1-nogov-entervalues'!B34</f>
        <v>0</v>
      </c>
      <c r="C34" s="57">
        <f>'1-nogov-entervalues'!L34</f>
        <v>0</v>
      </c>
      <c r="D34" s="57">
        <f>'2-flatsubsidy'!L34</f>
        <v>0</v>
      </c>
      <c r="E34" s="57">
        <f>'3-auction'!M34</f>
        <v>0</v>
      </c>
      <c r="F34" s="57">
        <f>'4-uncertain'!L34</f>
        <v>0</v>
      </c>
      <c r="G34" s="57">
        <f>'5A-learning'!N34</f>
        <v>0</v>
      </c>
      <c r="H34" s="57">
        <f>'5B-learning'!M34</f>
        <v>0</v>
      </c>
      <c r="I34" s="57">
        <f>'6A-pilotbonus'!N34</f>
        <v>0</v>
      </c>
      <c r="J34" s="57">
        <f>'6B-pilotbonus'!M34</f>
        <v>0</v>
      </c>
      <c r="K34" s="57">
        <f t="shared" si="0"/>
        <v>0</v>
      </c>
      <c r="L34" s="17">
        <f>K34/Parameters!$B$6</f>
        <v>0</v>
      </c>
      <c r="M34" t="str">
        <f t="shared" ca="1" si="1"/>
        <v/>
      </c>
    </row>
    <row r="35" spans="1:13" x14ac:dyDescent="0.45">
      <c r="A35">
        <f>'1-nogov-entervalues'!A35</f>
        <v>0</v>
      </c>
      <c r="B35">
        <f>'1-nogov-entervalues'!B35</f>
        <v>0</v>
      </c>
      <c r="C35" s="57">
        <f>'1-nogov-entervalues'!L35</f>
        <v>0</v>
      </c>
      <c r="D35" s="57">
        <f>'2-flatsubsidy'!L35</f>
        <v>0</v>
      </c>
      <c r="E35" s="57">
        <f>'3-auction'!M35</f>
        <v>0</v>
      </c>
      <c r="F35" s="57">
        <f>'4-uncertain'!L35</f>
        <v>0</v>
      </c>
      <c r="G35" s="57">
        <f>'5A-learning'!N35</f>
        <v>0</v>
      </c>
      <c r="H35" s="57">
        <f>'5B-learning'!M35</f>
        <v>0</v>
      </c>
      <c r="I35" s="57">
        <f>'6A-pilotbonus'!N35</f>
        <v>0</v>
      </c>
      <c r="J35" s="57">
        <f>'6B-pilotbonus'!M35</f>
        <v>0</v>
      </c>
      <c r="K35" s="57">
        <f t="shared" si="0"/>
        <v>0</v>
      </c>
      <c r="L35" s="17">
        <f>K35/Parameters!$B$6</f>
        <v>0</v>
      </c>
      <c r="M35" t="str">
        <f t="shared" ca="1" si="1"/>
        <v/>
      </c>
    </row>
    <row r="36" spans="1:13" x14ac:dyDescent="0.45">
      <c r="A36">
        <f>'1-nogov-entervalues'!A36</f>
        <v>0</v>
      </c>
      <c r="B36">
        <f>'1-nogov-entervalues'!B36</f>
        <v>0</v>
      </c>
      <c r="C36" s="57">
        <f>'1-nogov-entervalues'!L36</f>
        <v>0</v>
      </c>
      <c r="D36" s="57">
        <f>'2-flatsubsidy'!L36</f>
        <v>0</v>
      </c>
      <c r="E36" s="57">
        <f>'3-auction'!M36</f>
        <v>0</v>
      </c>
      <c r="F36" s="57">
        <f>'4-uncertain'!L36</f>
        <v>0</v>
      </c>
      <c r="G36" s="57">
        <f>'5A-learning'!N36</f>
        <v>0</v>
      </c>
      <c r="H36" s="57">
        <f>'5B-learning'!M36</f>
        <v>0</v>
      </c>
      <c r="I36" s="57">
        <f>'6A-pilotbonus'!N36</f>
        <v>0</v>
      </c>
      <c r="J36" s="57">
        <f>'6B-pilotbonus'!M36</f>
        <v>0</v>
      </c>
      <c r="K36" s="57">
        <f t="shared" si="0"/>
        <v>0</v>
      </c>
      <c r="L36" s="17">
        <f>K36/Parameters!$B$6</f>
        <v>0</v>
      </c>
      <c r="M36" t="str">
        <f t="shared" ca="1" si="1"/>
        <v/>
      </c>
    </row>
    <row r="37" spans="1:13" x14ac:dyDescent="0.45">
      <c r="A37">
        <f>'1-nogov-entervalues'!A37</f>
        <v>0</v>
      </c>
      <c r="B37">
        <f>'1-nogov-entervalues'!B37</f>
        <v>0</v>
      </c>
      <c r="C37" s="57">
        <f>'1-nogov-entervalues'!L37</f>
        <v>0</v>
      </c>
      <c r="D37" s="57">
        <f>'2-flatsubsidy'!L37</f>
        <v>0</v>
      </c>
      <c r="E37" s="57">
        <f>'3-auction'!M37</f>
        <v>0</v>
      </c>
      <c r="F37" s="57">
        <f>'4-uncertain'!L37</f>
        <v>0</v>
      </c>
      <c r="G37" s="57">
        <f>'5A-learning'!N37</f>
        <v>0</v>
      </c>
      <c r="H37" s="57">
        <f>'5B-learning'!M37</f>
        <v>0</v>
      </c>
      <c r="I37" s="57">
        <f>'6A-pilotbonus'!N37</f>
        <v>0</v>
      </c>
      <c r="J37" s="57">
        <f>'6B-pilotbonus'!M37</f>
        <v>0</v>
      </c>
      <c r="K37" s="57">
        <f t="shared" si="0"/>
        <v>0</v>
      </c>
      <c r="L37" s="17">
        <f>K37/Parameters!$B$6</f>
        <v>0</v>
      </c>
      <c r="M37" t="str">
        <f t="shared" ca="1" si="1"/>
        <v/>
      </c>
    </row>
    <row r="38" spans="1:13" x14ac:dyDescent="0.45">
      <c r="A38">
        <f>'1-nogov-entervalues'!A38</f>
        <v>0</v>
      </c>
      <c r="B38">
        <f>'1-nogov-entervalues'!B38</f>
        <v>0</v>
      </c>
      <c r="C38" s="57">
        <f>'1-nogov-entervalues'!L38</f>
        <v>0</v>
      </c>
      <c r="D38" s="57">
        <f>'2-flatsubsidy'!L38</f>
        <v>0</v>
      </c>
      <c r="E38" s="57">
        <f>'3-auction'!M38</f>
        <v>0</v>
      </c>
      <c r="F38" s="57">
        <f>'4-uncertain'!L38</f>
        <v>0</v>
      </c>
      <c r="G38" s="57">
        <f>'5A-learning'!N38</f>
        <v>0</v>
      </c>
      <c r="H38" s="57">
        <f>'5B-learning'!M38</f>
        <v>0</v>
      </c>
      <c r="I38" s="57">
        <f>'6A-pilotbonus'!N38</f>
        <v>0</v>
      </c>
      <c r="J38" s="57">
        <f>'6B-pilotbonus'!M38</f>
        <v>0</v>
      </c>
      <c r="K38" s="57">
        <f t="shared" si="0"/>
        <v>0</v>
      </c>
      <c r="L38" s="17">
        <f>K38/Parameters!$B$6</f>
        <v>0</v>
      </c>
      <c r="M38" t="str">
        <f t="shared" ca="1" si="1"/>
        <v/>
      </c>
    </row>
    <row r="39" spans="1:13" x14ac:dyDescent="0.45">
      <c r="A39">
        <f>'1-nogov-entervalues'!A39</f>
        <v>0</v>
      </c>
      <c r="B39">
        <f>'1-nogov-entervalues'!B39</f>
        <v>0</v>
      </c>
      <c r="C39" s="57">
        <f>'1-nogov-entervalues'!L39</f>
        <v>0</v>
      </c>
      <c r="D39" s="57">
        <f>'2-flatsubsidy'!L39</f>
        <v>0</v>
      </c>
      <c r="E39" s="57">
        <f>'3-auction'!M39</f>
        <v>0</v>
      </c>
      <c r="F39" s="57">
        <f>'4-uncertain'!L39</f>
        <v>0</v>
      </c>
      <c r="G39" s="57">
        <f>'5A-learning'!N39</f>
        <v>0</v>
      </c>
      <c r="H39" s="57">
        <f>'5B-learning'!M39</f>
        <v>0</v>
      </c>
      <c r="I39" s="57">
        <f>'6A-pilotbonus'!N39</f>
        <v>0</v>
      </c>
      <c r="J39" s="57">
        <f>'6B-pilotbonus'!M39</f>
        <v>0</v>
      </c>
      <c r="K39" s="57">
        <f t="shared" si="0"/>
        <v>0</v>
      </c>
      <c r="L39" s="17">
        <f>K39/Parameters!$B$6</f>
        <v>0</v>
      </c>
      <c r="M39" t="str">
        <f t="shared" ca="1" si="1"/>
        <v/>
      </c>
    </row>
    <row r="40" spans="1:13" x14ac:dyDescent="0.45">
      <c r="A40">
        <f>'1-nogov-entervalues'!A40</f>
        <v>0</v>
      </c>
      <c r="B40">
        <f>'1-nogov-entervalues'!B40</f>
        <v>0</v>
      </c>
      <c r="C40" s="57">
        <f>'1-nogov-entervalues'!L40</f>
        <v>0</v>
      </c>
      <c r="D40" s="57">
        <f>'2-flatsubsidy'!L40</f>
        <v>0</v>
      </c>
      <c r="E40" s="57">
        <f>'3-auction'!M40</f>
        <v>0</v>
      </c>
      <c r="F40" s="57">
        <f>'4-uncertain'!L40</f>
        <v>0</v>
      </c>
      <c r="G40" s="57">
        <f>'5A-learning'!N40</f>
        <v>0</v>
      </c>
      <c r="H40" s="57">
        <f>'5B-learning'!M40</f>
        <v>0</v>
      </c>
      <c r="I40" s="57">
        <f>'6A-pilotbonus'!N40</f>
        <v>0</v>
      </c>
      <c r="J40" s="57">
        <f>'6B-pilotbonus'!M40</f>
        <v>0</v>
      </c>
      <c r="K40" s="57">
        <f t="shared" si="0"/>
        <v>0</v>
      </c>
      <c r="L40" s="17">
        <f>K40/Parameters!$B$6</f>
        <v>0</v>
      </c>
      <c r="M40" t="str">
        <f t="shared" ca="1" si="1"/>
        <v/>
      </c>
    </row>
    <row r="41" spans="1:13" x14ac:dyDescent="0.45">
      <c r="A41">
        <f>'1-nogov-entervalues'!A41</f>
        <v>0</v>
      </c>
      <c r="B41">
        <f>'1-nogov-entervalues'!B41</f>
        <v>0</v>
      </c>
      <c r="C41" s="57">
        <f>'1-nogov-entervalues'!L41</f>
        <v>0</v>
      </c>
      <c r="D41" s="57">
        <f>'2-flatsubsidy'!L41</f>
        <v>0</v>
      </c>
      <c r="E41" s="57">
        <f>'3-auction'!M41</f>
        <v>0</v>
      </c>
      <c r="F41" s="57">
        <f>'4-uncertain'!L41</f>
        <v>0</v>
      </c>
      <c r="G41" s="57">
        <f>'5A-learning'!N41</f>
        <v>0</v>
      </c>
      <c r="H41" s="57">
        <f>'5B-learning'!M41</f>
        <v>0</v>
      </c>
      <c r="I41" s="57">
        <f>'6A-pilotbonus'!N41</f>
        <v>0</v>
      </c>
      <c r="J41" s="57">
        <f>'6B-pilotbonus'!M41</f>
        <v>0</v>
      </c>
      <c r="K41" s="57">
        <f t="shared" si="0"/>
        <v>0</v>
      </c>
      <c r="L41" s="17">
        <f>K41/Parameters!$B$6</f>
        <v>0</v>
      </c>
      <c r="M41" t="str">
        <f t="shared" ca="1" si="1"/>
        <v/>
      </c>
    </row>
  </sheetData>
  <conditionalFormatting sqref="M2:M41">
    <cfRule type="top10" dxfId="0" priority="1" percent="1" rank="10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7"/>
  <sheetViews>
    <sheetView workbookViewId="0">
      <selection activeCell="B2" sqref="B2"/>
    </sheetView>
  </sheetViews>
  <sheetFormatPr defaultRowHeight="14.25" x14ac:dyDescent="0.45"/>
  <cols>
    <col min="1" max="1" width="28.9296875" bestFit="1" customWidth="1"/>
    <col min="2" max="2" width="11.73046875" customWidth="1"/>
  </cols>
  <sheetData>
    <row r="1" spans="1:2" x14ac:dyDescent="0.45">
      <c r="A1" t="s">
        <v>3</v>
      </c>
      <c r="B1" s="1">
        <v>0.05</v>
      </c>
    </row>
    <row r="2" spans="1:2" x14ac:dyDescent="0.45">
      <c r="A2" t="s">
        <v>4</v>
      </c>
      <c r="B2" s="57">
        <v>1000</v>
      </c>
    </row>
    <row r="3" spans="1:2" x14ac:dyDescent="0.45">
      <c r="A3" t="s">
        <v>6</v>
      </c>
      <c r="B3" s="57">
        <v>1500</v>
      </c>
    </row>
    <row r="4" spans="1:2" x14ac:dyDescent="0.45">
      <c r="A4" t="s">
        <v>7</v>
      </c>
      <c r="B4" s="1">
        <v>-0.1</v>
      </c>
    </row>
    <row r="5" spans="1:2" x14ac:dyDescent="0.45">
      <c r="A5" t="s">
        <v>16</v>
      </c>
      <c r="B5" s="57">
        <v>500</v>
      </c>
    </row>
    <row r="6" spans="1:2" x14ac:dyDescent="0.45">
      <c r="A6" t="s">
        <v>21</v>
      </c>
      <c r="B6">
        <v>10000</v>
      </c>
    </row>
    <row r="7" spans="1:2" x14ac:dyDescent="0.45">
      <c r="A7" t="s">
        <v>23</v>
      </c>
      <c r="B7" s="1">
        <v>0.05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4:N15"/>
  <sheetViews>
    <sheetView showGridLines="0" tabSelected="1" zoomScale="80" zoomScaleNormal="80" workbookViewId="0">
      <selection activeCell="D28" sqref="D28"/>
    </sheetView>
  </sheetViews>
  <sheetFormatPr defaultColWidth="8.796875" defaultRowHeight="13.15" x14ac:dyDescent="0.4"/>
  <cols>
    <col min="1" max="1" width="1.53125" style="19" customWidth="1"/>
    <col min="2" max="2" width="6.265625" style="19" customWidth="1"/>
    <col min="3" max="3" width="18.06640625" style="19" customWidth="1"/>
    <col min="4" max="4" width="9.46484375" style="19" bestFit="1" customWidth="1"/>
    <col min="5" max="5" width="9.796875" style="19" customWidth="1"/>
    <col min="6" max="6" width="9.53125" style="19" bestFit="1" customWidth="1"/>
    <col min="7" max="7" width="10.33203125" style="19" customWidth="1"/>
    <col min="8" max="8" width="11.46484375" style="19" customWidth="1"/>
    <col min="9" max="9" width="10.265625" style="19" customWidth="1"/>
    <col min="10" max="10" width="12.06640625" style="19" customWidth="1"/>
    <col min="11" max="11" width="10.59765625" style="19" customWidth="1"/>
    <col min="12" max="13" width="10.06640625" style="19" customWidth="1"/>
    <col min="14" max="14" width="11.59765625" style="19" customWidth="1"/>
    <col min="15" max="16384" width="8.796875" style="19"/>
  </cols>
  <sheetData>
    <row r="4" spans="2:14" ht="7.8" customHeight="1" thickBot="1" x14ac:dyDescent="0.4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2:14" ht="13.5" thickBot="1" x14ac:dyDescent="0.45">
      <c r="B5" s="20" t="s">
        <v>31</v>
      </c>
      <c r="C5" s="21" t="s">
        <v>32</v>
      </c>
      <c r="D5" s="22" t="s">
        <v>33</v>
      </c>
      <c r="E5" s="22" t="s">
        <v>34</v>
      </c>
      <c r="F5" s="21" t="s">
        <v>35</v>
      </c>
      <c r="G5" s="23" t="s">
        <v>36</v>
      </c>
      <c r="H5" s="21" t="s">
        <v>37</v>
      </c>
      <c r="I5" s="23" t="s">
        <v>38</v>
      </c>
      <c r="J5" s="21" t="s">
        <v>39</v>
      </c>
      <c r="K5" s="23" t="s">
        <v>40</v>
      </c>
      <c r="L5" s="21" t="s">
        <v>41</v>
      </c>
      <c r="M5" s="23" t="s">
        <v>42</v>
      </c>
      <c r="N5" s="24" t="s">
        <v>43</v>
      </c>
    </row>
    <row r="6" spans="2:14" s="31" customFormat="1" ht="49.35" customHeight="1" x14ac:dyDescent="0.4">
      <c r="B6" s="25" t="s">
        <v>91</v>
      </c>
      <c r="C6" s="26" t="s">
        <v>44</v>
      </c>
      <c r="D6" s="27" t="s">
        <v>70</v>
      </c>
      <c r="E6" s="27" t="s">
        <v>11</v>
      </c>
      <c r="F6" s="28" t="s">
        <v>66</v>
      </c>
      <c r="G6" s="29" t="s">
        <v>69</v>
      </c>
      <c r="H6" s="28" t="s">
        <v>68</v>
      </c>
      <c r="I6" s="29" t="s">
        <v>75</v>
      </c>
      <c r="J6" s="28" t="s">
        <v>76</v>
      </c>
      <c r="K6" s="29" t="s">
        <v>45</v>
      </c>
      <c r="L6" s="28" t="s">
        <v>46</v>
      </c>
      <c r="M6" s="29" t="s">
        <v>47</v>
      </c>
      <c r="N6" s="30" t="s">
        <v>48</v>
      </c>
    </row>
    <row r="7" spans="2:14" s="31" customFormat="1" ht="28.35" customHeight="1" thickBot="1" x14ac:dyDescent="0.45">
      <c r="B7" s="32"/>
      <c r="C7" s="33"/>
      <c r="D7" s="34" t="s">
        <v>90</v>
      </c>
      <c r="E7" s="34"/>
      <c r="F7" s="33" t="s">
        <v>56</v>
      </c>
      <c r="G7" s="35" t="s">
        <v>71</v>
      </c>
      <c r="H7" s="33" t="s">
        <v>80</v>
      </c>
      <c r="I7" s="35"/>
      <c r="J7" s="33" t="s">
        <v>81</v>
      </c>
      <c r="K7" s="35" t="s">
        <v>82</v>
      </c>
      <c r="L7" s="33" t="s">
        <v>88</v>
      </c>
      <c r="M7" s="35" t="s">
        <v>89</v>
      </c>
      <c r="N7" s="36" t="s">
        <v>79</v>
      </c>
    </row>
    <row r="8" spans="2:14" ht="21.75" customHeight="1" x14ac:dyDescent="0.4">
      <c r="B8" s="37">
        <v>1</v>
      </c>
      <c r="C8" s="38" t="s">
        <v>73</v>
      </c>
      <c r="D8" s="66" t="s">
        <v>87</v>
      </c>
      <c r="E8" s="39"/>
      <c r="F8" s="38"/>
      <c r="G8" s="45" t="s">
        <v>57</v>
      </c>
      <c r="H8" s="74" t="s">
        <v>87</v>
      </c>
      <c r="I8" s="51">
        <v>-0.1</v>
      </c>
      <c r="J8" s="67" t="s">
        <v>87</v>
      </c>
      <c r="K8" s="45" t="s">
        <v>87</v>
      </c>
      <c r="L8" s="67" t="s">
        <v>87</v>
      </c>
      <c r="M8" s="68" t="s">
        <v>87</v>
      </c>
      <c r="N8" s="69" t="s">
        <v>87</v>
      </c>
    </row>
    <row r="9" spans="2:14" ht="21.75" customHeight="1" x14ac:dyDescent="0.4">
      <c r="B9" s="40">
        <v>2</v>
      </c>
      <c r="C9" s="41" t="s">
        <v>72</v>
      </c>
      <c r="D9" s="75" t="s">
        <v>87</v>
      </c>
      <c r="E9" s="42"/>
      <c r="F9" s="41"/>
      <c r="G9" s="46" t="s">
        <v>57</v>
      </c>
      <c r="H9" s="70" t="s">
        <v>87</v>
      </c>
      <c r="I9" s="52">
        <v>-0.1</v>
      </c>
      <c r="J9" s="70" t="s">
        <v>87</v>
      </c>
      <c r="K9" s="46" t="s">
        <v>87</v>
      </c>
      <c r="L9" s="70" t="s">
        <v>87</v>
      </c>
      <c r="M9" s="46" t="s">
        <v>87</v>
      </c>
      <c r="N9" s="71" t="s">
        <v>87</v>
      </c>
    </row>
    <row r="10" spans="2:14" ht="21.75" customHeight="1" x14ac:dyDescent="0.4">
      <c r="B10" s="37">
        <v>3</v>
      </c>
      <c r="C10" s="38" t="s">
        <v>49</v>
      </c>
      <c r="D10" s="76" t="s">
        <v>87</v>
      </c>
      <c r="E10" s="76" t="s">
        <v>87</v>
      </c>
      <c r="F10" s="38"/>
      <c r="G10" s="45" t="s">
        <v>57</v>
      </c>
      <c r="H10" s="67" t="s">
        <v>87</v>
      </c>
      <c r="I10" s="51">
        <v>-0.1</v>
      </c>
      <c r="J10" s="67" t="s">
        <v>87</v>
      </c>
      <c r="K10" s="45" t="s">
        <v>87</v>
      </c>
      <c r="L10" s="67" t="s">
        <v>87</v>
      </c>
      <c r="M10" s="45" t="s">
        <v>87</v>
      </c>
      <c r="N10" s="69" t="s">
        <v>87</v>
      </c>
    </row>
    <row r="11" spans="2:14" ht="21.75" customHeight="1" x14ac:dyDescent="0.4">
      <c r="B11" s="40">
        <v>4</v>
      </c>
      <c r="C11" s="41" t="s">
        <v>50</v>
      </c>
      <c r="D11" s="75" t="s">
        <v>87</v>
      </c>
      <c r="E11" s="42" t="s">
        <v>55</v>
      </c>
      <c r="F11" s="41"/>
      <c r="G11" s="46" t="s">
        <v>57</v>
      </c>
      <c r="H11" s="70" t="s">
        <v>87</v>
      </c>
      <c r="I11" s="46" t="s">
        <v>57</v>
      </c>
      <c r="J11" s="70" t="s">
        <v>87</v>
      </c>
      <c r="K11" s="46" t="s">
        <v>87</v>
      </c>
      <c r="L11" s="70" t="s">
        <v>87</v>
      </c>
      <c r="M11" s="46" t="s">
        <v>87</v>
      </c>
      <c r="N11" s="71" t="s">
        <v>87</v>
      </c>
    </row>
    <row r="12" spans="2:14" ht="21.75" customHeight="1" x14ac:dyDescent="0.4">
      <c r="B12" s="37" t="s">
        <v>51</v>
      </c>
      <c r="C12" s="38" t="s">
        <v>74</v>
      </c>
      <c r="D12" s="76" t="s">
        <v>87</v>
      </c>
      <c r="E12" s="39" t="s">
        <v>55</v>
      </c>
      <c r="F12" s="38"/>
      <c r="G12" s="45" t="s">
        <v>57</v>
      </c>
      <c r="H12" s="67" t="s">
        <v>87</v>
      </c>
      <c r="I12" s="45" t="s">
        <v>57</v>
      </c>
      <c r="J12" s="67" t="s">
        <v>87</v>
      </c>
      <c r="K12" s="45" t="s">
        <v>87</v>
      </c>
      <c r="L12" s="67" t="s">
        <v>87</v>
      </c>
      <c r="M12" s="45" t="s">
        <v>87</v>
      </c>
      <c r="N12" s="69" t="s">
        <v>87</v>
      </c>
    </row>
    <row r="13" spans="2:14" ht="21.75" customHeight="1" x14ac:dyDescent="0.4">
      <c r="B13" s="40" t="s">
        <v>53</v>
      </c>
      <c r="C13" s="41" t="s">
        <v>74</v>
      </c>
      <c r="D13" s="75" t="s">
        <v>87</v>
      </c>
      <c r="E13" s="42" t="s">
        <v>55</v>
      </c>
      <c r="F13" s="41"/>
      <c r="G13" s="46" t="s">
        <v>57</v>
      </c>
      <c r="H13" s="70" t="s">
        <v>87</v>
      </c>
      <c r="I13" s="46" t="s">
        <v>57</v>
      </c>
      <c r="J13" s="70" t="s">
        <v>87</v>
      </c>
      <c r="K13" s="46" t="s">
        <v>87</v>
      </c>
      <c r="L13" s="70" t="s">
        <v>87</v>
      </c>
      <c r="M13" s="46" t="s">
        <v>87</v>
      </c>
      <c r="N13" s="71" t="s">
        <v>87</v>
      </c>
    </row>
    <row r="14" spans="2:14" ht="21.75" customHeight="1" x14ac:dyDescent="0.4">
      <c r="B14" s="40" t="s">
        <v>63</v>
      </c>
      <c r="C14" s="41" t="s">
        <v>52</v>
      </c>
      <c r="D14" s="75" t="s">
        <v>87</v>
      </c>
      <c r="E14" s="42" t="s">
        <v>55</v>
      </c>
      <c r="F14" s="41"/>
      <c r="G14" s="46" t="s">
        <v>57</v>
      </c>
      <c r="H14" s="70" t="s">
        <v>87</v>
      </c>
      <c r="I14" s="46" t="s">
        <v>57</v>
      </c>
      <c r="J14" s="70" t="s">
        <v>87</v>
      </c>
      <c r="K14" s="46" t="s">
        <v>87</v>
      </c>
      <c r="L14" s="70" t="s">
        <v>87</v>
      </c>
      <c r="M14" s="46" t="s">
        <v>87</v>
      </c>
      <c r="N14" s="71" t="s">
        <v>87</v>
      </c>
    </row>
    <row r="15" spans="2:14" ht="21.75" customHeight="1" thickBot="1" x14ac:dyDescent="0.45">
      <c r="B15" s="43" t="s">
        <v>64</v>
      </c>
      <c r="C15" s="44" t="s">
        <v>54</v>
      </c>
      <c r="D15" s="77" t="s">
        <v>87</v>
      </c>
      <c r="E15" s="50" t="s">
        <v>55</v>
      </c>
      <c r="F15" s="44"/>
      <c r="G15" s="47" t="s">
        <v>57</v>
      </c>
      <c r="H15" s="72" t="s">
        <v>87</v>
      </c>
      <c r="I15" s="47" t="s">
        <v>57</v>
      </c>
      <c r="J15" s="72" t="s">
        <v>87</v>
      </c>
      <c r="K15" s="47" t="s">
        <v>87</v>
      </c>
      <c r="L15" s="72" t="s">
        <v>87</v>
      </c>
      <c r="M15" s="47" t="s">
        <v>87</v>
      </c>
      <c r="N15" s="73" t="s">
        <v>87</v>
      </c>
    </row>
  </sheetData>
  <pageMargins left="0.7" right="0.7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6" sqref="H6"/>
    </sheetView>
  </sheetViews>
  <sheetFormatPr defaultRowHeight="14.25" x14ac:dyDescent="0.45"/>
  <cols>
    <col min="1" max="1" width="5.73046875" bestFit="1" customWidth="1"/>
    <col min="2" max="2" width="4.3984375" bestFit="1" customWidth="1"/>
    <col min="3" max="3" width="7.9296875" style="56" bestFit="1" customWidth="1"/>
    <col min="4" max="4" width="6.6640625" style="9" bestFit="1" customWidth="1"/>
    <col min="5" max="5" width="9.3984375" bestFit="1" customWidth="1"/>
    <col min="6" max="6" width="18.33203125" bestFit="1" customWidth="1"/>
    <col min="7" max="7" width="19" bestFit="1" customWidth="1"/>
    <col min="8" max="8" width="15.46484375" bestFit="1" customWidth="1"/>
    <col min="9" max="9" width="13.796875" style="3" bestFit="1" customWidth="1"/>
    <col min="10" max="10" width="12.19921875" style="3" bestFit="1" customWidth="1"/>
    <col min="11" max="11" width="12.33203125" style="3" bestFit="1" customWidth="1"/>
    <col min="12" max="12" width="11.265625" style="13" bestFit="1" customWidth="1"/>
    <col min="14" max="14" width="14.9296875" bestFit="1" customWidth="1"/>
    <col min="15" max="15" width="9.06640625" bestFit="1" customWidth="1"/>
  </cols>
  <sheetData>
    <row r="1" spans="1:15" ht="14.65" thickBot="1" x14ac:dyDescent="0.5">
      <c r="A1" s="5" t="s">
        <v>65</v>
      </c>
      <c r="B1" s="5" t="s">
        <v>0</v>
      </c>
      <c r="C1" s="55" t="s">
        <v>22</v>
      </c>
      <c r="D1" s="8" t="s">
        <v>66</v>
      </c>
      <c r="E1" s="5" t="s">
        <v>67</v>
      </c>
      <c r="F1" s="5" t="s">
        <v>69</v>
      </c>
      <c r="G1" s="5" t="s">
        <v>68</v>
      </c>
      <c r="H1" s="5" t="s">
        <v>77</v>
      </c>
      <c r="I1" s="6" t="s">
        <v>1</v>
      </c>
      <c r="J1" s="6" t="s">
        <v>8</v>
      </c>
      <c r="K1" s="6" t="s">
        <v>60</v>
      </c>
      <c r="L1" s="6" t="s">
        <v>2</v>
      </c>
      <c r="N1" s="12" t="s">
        <v>5</v>
      </c>
      <c r="O1" s="58">
        <f>SUM(G:G)</f>
        <v>123750</v>
      </c>
    </row>
    <row r="2" spans="1:15" x14ac:dyDescent="0.45">
      <c r="A2">
        <v>1</v>
      </c>
      <c r="B2">
        <f>'1-nogov-entervalues'!B2</f>
        <v>1</v>
      </c>
      <c r="C2" s="56">
        <f>B2*1000</f>
        <v>1000</v>
      </c>
      <c r="E2">
        <f>SUM(D:D)</f>
        <v>15</v>
      </c>
      <c r="F2" s="2">
        <f>E2*Parameters!$B$1</f>
        <v>0.75</v>
      </c>
      <c r="G2" s="56">
        <f>F2*C2</f>
        <v>750</v>
      </c>
      <c r="H2" s="56">
        <f>C2*Parameters!$B$4*D2</f>
        <v>0</v>
      </c>
      <c r="I2" s="56">
        <f>C2+G2+H2</f>
        <v>1750</v>
      </c>
      <c r="J2" s="56">
        <f>D2*Parameters!$B$2</f>
        <v>0</v>
      </c>
      <c r="K2" s="56">
        <f>Parameters!$B$3*D2</f>
        <v>0</v>
      </c>
      <c r="L2" s="58">
        <f>I2+K2-J2</f>
        <v>1750</v>
      </c>
      <c r="N2" s="12" t="s">
        <v>8</v>
      </c>
      <c r="O2" s="58">
        <f>SUM(J:J)</f>
        <v>15000</v>
      </c>
    </row>
    <row r="3" spans="1:15" x14ac:dyDescent="0.45">
      <c r="A3">
        <v>2</v>
      </c>
      <c r="B3">
        <f>'1-nogov-entervalues'!B3</f>
        <v>2</v>
      </c>
      <c r="C3" s="56">
        <f t="shared" ref="C3:C21" si="0">B3*1000</f>
        <v>2000</v>
      </c>
      <c r="D3" s="9">
        <v>1</v>
      </c>
      <c r="E3">
        <f t="shared" ref="E3:E21" si="1">SUM(D:D)</f>
        <v>15</v>
      </c>
      <c r="F3" s="2">
        <f>E3*Parameters!$B$1</f>
        <v>0.75</v>
      </c>
      <c r="G3" s="56">
        <f t="shared" ref="G3:G21" si="2">F3*C3</f>
        <v>1500</v>
      </c>
      <c r="H3" s="56">
        <f>C3*Parameters!$B$4*D3</f>
        <v>-200</v>
      </c>
      <c r="I3" s="56">
        <f t="shared" ref="I3:I21" si="3">C3+G3+H3</f>
        <v>3300</v>
      </c>
      <c r="J3" s="56">
        <f>D3*Parameters!$B$2</f>
        <v>1000</v>
      </c>
      <c r="K3" s="56">
        <f>Parameters!$B$3*D3</f>
        <v>1500</v>
      </c>
      <c r="L3" s="58">
        <f t="shared" ref="L3:L21" si="4">I3+K3-J3</f>
        <v>3800</v>
      </c>
      <c r="N3" s="12" t="s">
        <v>9</v>
      </c>
      <c r="O3" s="58">
        <f>SUM(H:H)</f>
        <v>-9000</v>
      </c>
    </row>
    <row r="4" spans="1:15" x14ac:dyDescent="0.45">
      <c r="A4">
        <v>3</v>
      </c>
      <c r="B4">
        <f>'1-nogov-entervalues'!B4</f>
        <v>3</v>
      </c>
      <c r="C4" s="56">
        <f t="shared" si="0"/>
        <v>3000</v>
      </c>
      <c r="E4">
        <f t="shared" si="1"/>
        <v>15</v>
      </c>
      <c r="F4" s="2">
        <f>E4*Parameters!$B$1</f>
        <v>0.75</v>
      </c>
      <c r="G4" s="56">
        <f t="shared" si="2"/>
        <v>2250</v>
      </c>
      <c r="H4" s="56">
        <f>C4*Parameters!$B$4*D4</f>
        <v>0</v>
      </c>
      <c r="I4" s="56">
        <f t="shared" si="3"/>
        <v>5250</v>
      </c>
      <c r="J4" s="56">
        <f>D4*Parameters!$B$2</f>
        <v>0</v>
      </c>
      <c r="K4" s="56">
        <f>Parameters!$B$3*D4</f>
        <v>0</v>
      </c>
      <c r="L4" s="58">
        <f t="shared" si="4"/>
        <v>5250</v>
      </c>
      <c r="N4" s="12" t="s">
        <v>10</v>
      </c>
      <c r="O4" s="58">
        <f>O1-O2+O3</f>
        <v>99750</v>
      </c>
    </row>
    <row r="5" spans="1:15" x14ac:dyDescent="0.45">
      <c r="A5">
        <v>4</v>
      </c>
      <c r="B5">
        <f>'1-nogov-entervalues'!B5</f>
        <v>4</v>
      </c>
      <c r="C5" s="56">
        <f t="shared" si="0"/>
        <v>4000</v>
      </c>
      <c r="D5" s="9">
        <v>1</v>
      </c>
      <c r="E5">
        <f t="shared" si="1"/>
        <v>15</v>
      </c>
      <c r="F5" s="2">
        <f>E5*Parameters!$B$1</f>
        <v>0.75</v>
      </c>
      <c r="G5" s="56">
        <f t="shared" si="2"/>
        <v>3000</v>
      </c>
      <c r="H5" s="56">
        <f>C5*Parameters!$B$4*D5</f>
        <v>-400</v>
      </c>
      <c r="I5" s="56">
        <f t="shared" si="3"/>
        <v>6600</v>
      </c>
      <c r="J5" s="56">
        <f>D5*Parameters!$B$2</f>
        <v>1000</v>
      </c>
      <c r="K5" s="56">
        <f>Parameters!$B$3*D5</f>
        <v>1500</v>
      </c>
      <c r="L5" s="58">
        <f t="shared" si="4"/>
        <v>7100</v>
      </c>
      <c r="N5" s="12" t="s">
        <v>59</v>
      </c>
      <c r="O5" s="58">
        <f>SUM(K:K)</f>
        <v>22500</v>
      </c>
    </row>
    <row r="6" spans="1:15" x14ac:dyDescent="0.45">
      <c r="A6">
        <v>5</v>
      </c>
      <c r="B6">
        <f>'1-nogov-entervalues'!B6</f>
        <v>5</v>
      </c>
      <c r="C6" s="56">
        <f t="shared" si="0"/>
        <v>5000</v>
      </c>
      <c r="E6">
        <f t="shared" si="1"/>
        <v>15</v>
      </c>
      <c r="F6" s="2">
        <f>E6*Parameters!$B$1</f>
        <v>0.75</v>
      </c>
      <c r="G6" s="56">
        <f t="shared" si="2"/>
        <v>3750</v>
      </c>
      <c r="H6" s="56">
        <f>C6*Parameters!$B$4*D6</f>
        <v>0</v>
      </c>
      <c r="I6" s="56">
        <f t="shared" si="3"/>
        <v>8750</v>
      </c>
      <c r="J6" s="56">
        <f>D6*Parameters!$B$2</f>
        <v>0</v>
      </c>
      <c r="K6" s="56">
        <f>Parameters!$B$3*D6</f>
        <v>0</v>
      </c>
      <c r="L6" s="58">
        <f t="shared" si="4"/>
        <v>8750</v>
      </c>
    </row>
    <row r="7" spans="1:15" x14ac:dyDescent="0.45">
      <c r="A7">
        <v>6</v>
      </c>
      <c r="B7">
        <f>'1-nogov-entervalues'!B7</f>
        <v>6</v>
      </c>
      <c r="C7" s="56">
        <f t="shared" si="0"/>
        <v>6000</v>
      </c>
      <c r="D7" s="9">
        <v>1</v>
      </c>
      <c r="E7">
        <f t="shared" si="1"/>
        <v>15</v>
      </c>
      <c r="F7" s="2">
        <f>E7*Parameters!$B$1</f>
        <v>0.75</v>
      </c>
      <c r="G7" s="56">
        <f t="shared" si="2"/>
        <v>4500</v>
      </c>
      <c r="H7" s="56">
        <f>C7*Parameters!$B$4*D7</f>
        <v>-600</v>
      </c>
      <c r="I7" s="56">
        <f t="shared" si="3"/>
        <v>9900</v>
      </c>
      <c r="J7" s="56">
        <f>D7*Parameters!$B$2</f>
        <v>1000</v>
      </c>
      <c r="K7" s="56">
        <f>Parameters!$B$3*D7</f>
        <v>1500</v>
      </c>
      <c r="L7" s="58">
        <f t="shared" si="4"/>
        <v>10400</v>
      </c>
    </row>
    <row r="8" spans="1:15" x14ac:dyDescent="0.45">
      <c r="A8">
        <v>7</v>
      </c>
      <c r="B8">
        <f>'1-nogov-entervalues'!B8</f>
        <v>7</v>
      </c>
      <c r="C8" s="56">
        <f t="shared" si="0"/>
        <v>7000</v>
      </c>
      <c r="E8">
        <f t="shared" si="1"/>
        <v>15</v>
      </c>
      <c r="F8" s="2">
        <f>E8*Parameters!$B$1</f>
        <v>0.75</v>
      </c>
      <c r="G8" s="56">
        <f t="shared" si="2"/>
        <v>5250</v>
      </c>
      <c r="H8" s="56">
        <f>C8*Parameters!$B$4*D8</f>
        <v>0</v>
      </c>
      <c r="I8" s="56">
        <f t="shared" si="3"/>
        <v>12250</v>
      </c>
      <c r="J8" s="56">
        <f>D8*Parameters!$B$2</f>
        <v>0</v>
      </c>
      <c r="K8" s="56">
        <f>Parameters!$B$3*D8</f>
        <v>0</v>
      </c>
      <c r="L8" s="58">
        <f t="shared" si="4"/>
        <v>12250</v>
      </c>
    </row>
    <row r="9" spans="1:15" x14ac:dyDescent="0.45">
      <c r="A9">
        <v>8</v>
      </c>
      <c r="B9">
        <f>'1-nogov-entervalues'!B9</f>
        <v>8</v>
      </c>
      <c r="C9" s="56">
        <f t="shared" si="0"/>
        <v>8000</v>
      </c>
      <c r="D9" s="9">
        <v>1</v>
      </c>
      <c r="E9">
        <f t="shared" si="1"/>
        <v>15</v>
      </c>
      <c r="F9" s="2">
        <f>E9*Parameters!$B$1</f>
        <v>0.75</v>
      </c>
      <c r="G9" s="56">
        <f t="shared" si="2"/>
        <v>6000</v>
      </c>
      <c r="H9" s="56">
        <f>C9*Parameters!$B$4*D9</f>
        <v>-800</v>
      </c>
      <c r="I9" s="56">
        <f t="shared" si="3"/>
        <v>13200</v>
      </c>
      <c r="J9" s="56">
        <f>D9*Parameters!$B$2</f>
        <v>1000</v>
      </c>
      <c r="K9" s="56">
        <f>Parameters!$B$3*D9</f>
        <v>1500</v>
      </c>
      <c r="L9" s="58">
        <f t="shared" si="4"/>
        <v>13700</v>
      </c>
    </row>
    <row r="10" spans="1:15" x14ac:dyDescent="0.45">
      <c r="A10">
        <v>9</v>
      </c>
      <c r="B10">
        <f>'1-nogov-entervalues'!B10</f>
        <v>9</v>
      </c>
      <c r="C10" s="56">
        <f t="shared" si="0"/>
        <v>9000</v>
      </c>
      <c r="E10">
        <f t="shared" si="1"/>
        <v>15</v>
      </c>
      <c r="F10" s="2">
        <f>E10*Parameters!$B$1</f>
        <v>0.75</v>
      </c>
      <c r="G10" s="56">
        <f t="shared" si="2"/>
        <v>6750</v>
      </c>
      <c r="H10" s="56">
        <f>C10*Parameters!$B$4*D10</f>
        <v>0</v>
      </c>
      <c r="I10" s="56">
        <f t="shared" si="3"/>
        <v>15750</v>
      </c>
      <c r="J10" s="56">
        <f>D10*Parameters!$B$2</f>
        <v>0</v>
      </c>
      <c r="K10" s="56">
        <f>Parameters!$B$3*D10</f>
        <v>0</v>
      </c>
      <c r="L10" s="58">
        <f t="shared" si="4"/>
        <v>15750</v>
      </c>
    </row>
    <row r="11" spans="1:15" x14ac:dyDescent="0.45">
      <c r="A11">
        <v>10</v>
      </c>
      <c r="B11">
        <f>'1-nogov-entervalues'!B11</f>
        <v>10</v>
      </c>
      <c r="C11" s="56">
        <f t="shared" si="0"/>
        <v>10000</v>
      </c>
      <c r="D11" s="9">
        <v>1</v>
      </c>
      <c r="E11">
        <f t="shared" si="1"/>
        <v>15</v>
      </c>
      <c r="F11" s="2">
        <f>E11*Parameters!$B$1</f>
        <v>0.75</v>
      </c>
      <c r="G11" s="56">
        <f t="shared" si="2"/>
        <v>7500</v>
      </c>
      <c r="H11" s="56">
        <f>C11*Parameters!$B$4*D11</f>
        <v>-1000</v>
      </c>
      <c r="I11" s="56">
        <f t="shared" si="3"/>
        <v>16500</v>
      </c>
      <c r="J11" s="56">
        <f>D11*Parameters!$B$2</f>
        <v>1000</v>
      </c>
      <c r="K11" s="56">
        <f>Parameters!$B$3*D11</f>
        <v>1500</v>
      </c>
      <c r="L11" s="58">
        <f t="shared" si="4"/>
        <v>17000</v>
      </c>
    </row>
    <row r="12" spans="1:15" x14ac:dyDescent="0.45">
      <c r="A12">
        <v>11</v>
      </c>
      <c r="B12">
        <f>'1-nogov-entervalues'!B12</f>
        <v>1</v>
      </c>
      <c r="C12" s="56">
        <f t="shared" si="0"/>
        <v>1000</v>
      </c>
      <c r="E12">
        <f t="shared" si="1"/>
        <v>15</v>
      </c>
      <c r="F12" s="2">
        <f>E12*Parameters!$B$1</f>
        <v>0.75</v>
      </c>
      <c r="G12" s="56">
        <f t="shared" si="2"/>
        <v>750</v>
      </c>
      <c r="H12" s="56">
        <f>C12*Parameters!$B$4*D12</f>
        <v>0</v>
      </c>
      <c r="I12" s="56">
        <f t="shared" si="3"/>
        <v>1750</v>
      </c>
      <c r="J12" s="56">
        <f>D12*Parameters!$B$2</f>
        <v>0</v>
      </c>
      <c r="K12" s="56">
        <f>Parameters!$B$3*D12</f>
        <v>0</v>
      </c>
      <c r="L12" s="58">
        <f t="shared" si="4"/>
        <v>1750</v>
      </c>
    </row>
    <row r="13" spans="1:15" x14ac:dyDescent="0.45">
      <c r="A13">
        <v>12</v>
      </c>
      <c r="B13">
        <f>'1-nogov-entervalues'!B13</f>
        <v>2</v>
      </c>
      <c r="C13" s="56">
        <f t="shared" si="0"/>
        <v>2000</v>
      </c>
      <c r="D13" s="9">
        <v>1</v>
      </c>
      <c r="E13">
        <f t="shared" si="1"/>
        <v>15</v>
      </c>
      <c r="F13" s="2">
        <f>E13*Parameters!$B$1</f>
        <v>0.75</v>
      </c>
      <c r="G13" s="56">
        <f t="shared" si="2"/>
        <v>1500</v>
      </c>
      <c r="H13" s="56">
        <f>C13*Parameters!$B$4*D13</f>
        <v>-200</v>
      </c>
      <c r="I13" s="56">
        <f t="shared" si="3"/>
        <v>3300</v>
      </c>
      <c r="J13" s="56">
        <f>D13*Parameters!$B$2</f>
        <v>1000</v>
      </c>
      <c r="K13" s="56">
        <f>Parameters!$B$3*D13</f>
        <v>1500</v>
      </c>
      <c r="L13" s="58">
        <f t="shared" si="4"/>
        <v>3800</v>
      </c>
    </row>
    <row r="14" spans="1:15" x14ac:dyDescent="0.45">
      <c r="A14">
        <v>13</v>
      </c>
      <c r="B14">
        <f>'1-nogov-entervalues'!B14</f>
        <v>3</v>
      </c>
      <c r="C14" s="56">
        <f t="shared" si="0"/>
        <v>3000</v>
      </c>
      <c r="E14">
        <f t="shared" si="1"/>
        <v>15</v>
      </c>
      <c r="F14" s="2">
        <f>E14*Parameters!$B$1</f>
        <v>0.75</v>
      </c>
      <c r="G14" s="56">
        <f t="shared" si="2"/>
        <v>2250</v>
      </c>
      <c r="H14" s="56">
        <f>C14*Parameters!$B$4*D14</f>
        <v>0</v>
      </c>
      <c r="I14" s="56">
        <f t="shared" si="3"/>
        <v>5250</v>
      </c>
      <c r="J14" s="56">
        <f>D14*Parameters!$B$2</f>
        <v>0</v>
      </c>
      <c r="K14" s="56">
        <f>Parameters!$B$3*D14</f>
        <v>0</v>
      </c>
      <c r="L14" s="58">
        <f t="shared" si="4"/>
        <v>5250</v>
      </c>
    </row>
    <row r="15" spans="1:15" x14ac:dyDescent="0.45">
      <c r="A15">
        <v>14</v>
      </c>
      <c r="B15">
        <f>'1-nogov-entervalues'!B15</f>
        <v>4</v>
      </c>
      <c r="C15" s="56">
        <f t="shared" si="0"/>
        <v>4000</v>
      </c>
      <c r="D15" s="9">
        <v>1</v>
      </c>
      <c r="E15">
        <f t="shared" si="1"/>
        <v>15</v>
      </c>
      <c r="F15" s="2">
        <f>E15*Parameters!$B$1</f>
        <v>0.75</v>
      </c>
      <c r="G15" s="56">
        <f t="shared" si="2"/>
        <v>3000</v>
      </c>
      <c r="H15" s="56">
        <f>C15*Parameters!$B$4*D15</f>
        <v>-400</v>
      </c>
      <c r="I15" s="56">
        <f t="shared" si="3"/>
        <v>6600</v>
      </c>
      <c r="J15" s="56">
        <f>D15*Parameters!$B$2</f>
        <v>1000</v>
      </c>
      <c r="K15" s="56">
        <f>Parameters!$B$3*D15</f>
        <v>1500</v>
      </c>
      <c r="L15" s="58">
        <f t="shared" si="4"/>
        <v>7100</v>
      </c>
    </row>
    <row r="16" spans="1:15" x14ac:dyDescent="0.45">
      <c r="A16">
        <v>15</v>
      </c>
      <c r="B16">
        <f>'1-nogov-entervalues'!B16</f>
        <v>5</v>
      </c>
      <c r="C16" s="56">
        <f t="shared" si="0"/>
        <v>5000</v>
      </c>
      <c r="E16">
        <f t="shared" si="1"/>
        <v>15</v>
      </c>
      <c r="F16" s="2">
        <f>E16*Parameters!$B$1</f>
        <v>0.75</v>
      </c>
      <c r="G16" s="56">
        <f t="shared" si="2"/>
        <v>3750</v>
      </c>
      <c r="H16" s="56">
        <f>C16*Parameters!$B$4*D16</f>
        <v>0</v>
      </c>
      <c r="I16" s="56">
        <f t="shared" si="3"/>
        <v>8750</v>
      </c>
      <c r="J16" s="56">
        <f>D16*Parameters!$B$2</f>
        <v>0</v>
      </c>
      <c r="K16" s="56">
        <f>Parameters!$B$3*D16</f>
        <v>0</v>
      </c>
      <c r="L16" s="58">
        <f t="shared" si="4"/>
        <v>8750</v>
      </c>
    </row>
    <row r="17" spans="1:12" x14ac:dyDescent="0.45">
      <c r="A17">
        <v>16</v>
      </c>
      <c r="B17">
        <f>'1-nogov-entervalues'!B17</f>
        <v>6</v>
      </c>
      <c r="C17" s="56">
        <f t="shared" si="0"/>
        <v>6000</v>
      </c>
      <c r="D17" s="9">
        <v>1</v>
      </c>
      <c r="E17">
        <f t="shared" si="1"/>
        <v>15</v>
      </c>
      <c r="F17" s="2">
        <f>E17*Parameters!$B$1</f>
        <v>0.75</v>
      </c>
      <c r="G17" s="56">
        <f t="shared" si="2"/>
        <v>4500</v>
      </c>
      <c r="H17" s="56">
        <f>C17*Parameters!$B$4*D17</f>
        <v>-600</v>
      </c>
      <c r="I17" s="56">
        <f t="shared" si="3"/>
        <v>9900</v>
      </c>
      <c r="J17" s="56">
        <f>D17*Parameters!$B$2</f>
        <v>1000</v>
      </c>
      <c r="K17" s="56">
        <f>Parameters!$B$3*D17</f>
        <v>1500</v>
      </c>
      <c r="L17" s="58">
        <f t="shared" si="4"/>
        <v>10400</v>
      </c>
    </row>
    <row r="18" spans="1:12" x14ac:dyDescent="0.45">
      <c r="A18">
        <v>17</v>
      </c>
      <c r="B18">
        <f>'1-nogov-entervalues'!B18</f>
        <v>7</v>
      </c>
      <c r="C18" s="56">
        <f t="shared" si="0"/>
        <v>7000</v>
      </c>
      <c r="E18">
        <f t="shared" si="1"/>
        <v>15</v>
      </c>
      <c r="F18" s="2">
        <f>E18*Parameters!$B$1</f>
        <v>0.75</v>
      </c>
      <c r="G18" s="56">
        <f t="shared" si="2"/>
        <v>5250</v>
      </c>
      <c r="H18" s="56">
        <f>C18*Parameters!$B$4*D18</f>
        <v>0</v>
      </c>
      <c r="I18" s="56">
        <f t="shared" si="3"/>
        <v>12250</v>
      </c>
      <c r="J18" s="56">
        <f>D18*Parameters!$B$2</f>
        <v>0</v>
      </c>
      <c r="K18" s="56">
        <f>Parameters!$B$3*D18</f>
        <v>0</v>
      </c>
      <c r="L18" s="58">
        <f t="shared" si="4"/>
        <v>12250</v>
      </c>
    </row>
    <row r="19" spans="1:12" x14ac:dyDescent="0.45">
      <c r="A19">
        <v>18</v>
      </c>
      <c r="B19">
        <f>'1-nogov-entervalues'!B19</f>
        <v>8</v>
      </c>
      <c r="C19" s="56">
        <f t="shared" si="0"/>
        <v>8000</v>
      </c>
      <c r="D19" s="9">
        <v>1</v>
      </c>
      <c r="E19">
        <f t="shared" si="1"/>
        <v>15</v>
      </c>
      <c r="F19" s="2">
        <f>E19*Parameters!$B$1</f>
        <v>0.75</v>
      </c>
      <c r="G19" s="56">
        <f t="shared" si="2"/>
        <v>6000</v>
      </c>
      <c r="H19" s="56">
        <f>C19*Parameters!$B$4*D19</f>
        <v>-800</v>
      </c>
      <c r="I19" s="56">
        <f t="shared" si="3"/>
        <v>13200</v>
      </c>
      <c r="J19" s="56">
        <f>D19*Parameters!$B$2</f>
        <v>1000</v>
      </c>
      <c r="K19" s="56">
        <f>Parameters!$B$3*D19</f>
        <v>1500</v>
      </c>
      <c r="L19" s="58">
        <f t="shared" si="4"/>
        <v>13700</v>
      </c>
    </row>
    <row r="20" spans="1:12" x14ac:dyDescent="0.45">
      <c r="A20">
        <v>19</v>
      </c>
      <c r="B20">
        <f>'1-nogov-entervalues'!B20</f>
        <v>9</v>
      </c>
      <c r="C20" s="56">
        <f t="shared" si="0"/>
        <v>9000</v>
      </c>
      <c r="E20">
        <f t="shared" si="1"/>
        <v>15</v>
      </c>
      <c r="F20" s="2">
        <f>E20*Parameters!$B$1</f>
        <v>0.75</v>
      </c>
      <c r="G20" s="56">
        <f t="shared" si="2"/>
        <v>6750</v>
      </c>
      <c r="H20" s="56">
        <f>C20*Parameters!$B$4*D20</f>
        <v>0</v>
      </c>
      <c r="I20" s="56">
        <f t="shared" si="3"/>
        <v>15750</v>
      </c>
      <c r="J20" s="56">
        <f>D20*Parameters!$B$2</f>
        <v>0</v>
      </c>
      <c r="K20" s="56">
        <f>Parameters!$B$3*D20</f>
        <v>0</v>
      </c>
      <c r="L20" s="58">
        <f t="shared" si="4"/>
        <v>15750</v>
      </c>
    </row>
    <row r="21" spans="1:12" x14ac:dyDescent="0.45">
      <c r="A21">
        <v>20</v>
      </c>
      <c r="B21">
        <f>'1-nogov-entervalues'!B21</f>
        <v>10</v>
      </c>
      <c r="C21" s="56">
        <f t="shared" si="0"/>
        <v>10000</v>
      </c>
      <c r="D21" s="9">
        <v>1</v>
      </c>
      <c r="E21">
        <f t="shared" si="1"/>
        <v>15</v>
      </c>
      <c r="F21" s="2">
        <f>E21*Parameters!$B$1</f>
        <v>0.75</v>
      </c>
      <c r="G21" s="56">
        <f t="shared" si="2"/>
        <v>7500</v>
      </c>
      <c r="H21" s="56">
        <f>C21*Parameters!$B$4*D21</f>
        <v>-1000</v>
      </c>
      <c r="I21" s="56">
        <f t="shared" si="3"/>
        <v>16500</v>
      </c>
      <c r="J21" s="56">
        <f>D21*Parameters!$B$2</f>
        <v>1000</v>
      </c>
      <c r="K21" s="56">
        <f>Parameters!$B$3*D21</f>
        <v>1500</v>
      </c>
      <c r="L21" s="58">
        <f t="shared" si="4"/>
        <v>17000</v>
      </c>
    </row>
    <row r="22" spans="1:12" x14ac:dyDescent="0.45">
      <c r="A22">
        <v>21</v>
      </c>
      <c r="B22">
        <f>'1-nogov-entervalues'!B22</f>
        <v>1</v>
      </c>
      <c r="C22" s="56">
        <f>B22*1000</f>
        <v>1000</v>
      </c>
      <c r="E22">
        <f>SUM(D:D)</f>
        <v>15</v>
      </c>
      <c r="F22" s="2">
        <f>E22*Parameters!$B$1</f>
        <v>0.75</v>
      </c>
      <c r="G22" s="56">
        <f>F22*C22</f>
        <v>750</v>
      </c>
      <c r="H22" s="56">
        <f>C22*Parameters!$B$4*D22</f>
        <v>0</v>
      </c>
      <c r="I22" s="56">
        <f>C22+G22+H22</f>
        <v>1750</v>
      </c>
      <c r="J22" s="56">
        <f>D22*Parameters!$B$2</f>
        <v>0</v>
      </c>
      <c r="K22" s="56">
        <f>Parameters!$B$3*D22</f>
        <v>0</v>
      </c>
      <c r="L22" s="58">
        <f>I22+K22-J22</f>
        <v>1750</v>
      </c>
    </row>
    <row r="23" spans="1:12" x14ac:dyDescent="0.45">
      <c r="A23">
        <v>22</v>
      </c>
      <c r="B23">
        <f>'1-nogov-entervalues'!B23</f>
        <v>2</v>
      </c>
      <c r="C23" s="56">
        <f t="shared" ref="C23:C31" si="5">B23*1000</f>
        <v>2000</v>
      </c>
      <c r="D23" s="9">
        <v>1</v>
      </c>
      <c r="E23">
        <f t="shared" ref="E23:E31" si="6">SUM(D:D)</f>
        <v>15</v>
      </c>
      <c r="F23" s="2">
        <f>E23*Parameters!$B$1</f>
        <v>0.75</v>
      </c>
      <c r="G23" s="56">
        <f t="shared" ref="G23:G31" si="7">F23*C23</f>
        <v>1500</v>
      </c>
      <c r="H23" s="56">
        <f>C23*Parameters!$B$4*D23</f>
        <v>-200</v>
      </c>
      <c r="I23" s="56">
        <f t="shared" ref="I23:I31" si="8">C23+G23+H23</f>
        <v>3300</v>
      </c>
      <c r="J23" s="56">
        <f>D23*Parameters!$B$2</f>
        <v>1000</v>
      </c>
      <c r="K23" s="56">
        <f>Parameters!$B$3*D23</f>
        <v>1500</v>
      </c>
      <c r="L23" s="58">
        <f t="shared" ref="L23:L31" si="9">I23+K23-J23</f>
        <v>3800</v>
      </c>
    </row>
    <row r="24" spans="1:12" x14ac:dyDescent="0.45">
      <c r="A24">
        <v>23</v>
      </c>
      <c r="B24">
        <f>'1-nogov-entervalues'!B24</f>
        <v>3</v>
      </c>
      <c r="C24" s="56">
        <f t="shared" si="5"/>
        <v>3000</v>
      </c>
      <c r="E24">
        <f t="shared" si="6"/>
        <v>15</v>
      </c>
      <c r="F24" s="2">
        <f>E24*Parameters!$B$1</f>
        <v>0.75</v>
      </c>
      <c r="G24" s="56">
        <f t="shared" si="7"/>
        <v>2250</v>
      </c>
      <c r="H24" s="56">
        <f>C24*Parameters!$B$4*D24</f>
        <v>0</v>
      </c>
      <c r="I24" s="56">
        <f t="shared" si="8"/>
        <v>5250</v>
      </c>
      <c r="J24" s="56">
        <f>D24*Parameters!$B$2</f>
        <v>0</v>
      </c>
      <c r="K24" s="56">
        <f>Parameters!$B$3*D24</f>
        <v>0</v>
      </c>
      <c r="L24" s="58">
        <f t="shared" si="9"/>
        <v>5250</v>
      </c>
    </row>
    <row r="25" spans="1:12" x14ac:dyDescent="0.45">
      <c r="A25">
        <v>24</v>
      </c>
      <c r="B25">
        <f>'1-nogov-entervalues'!B25</f>
        <v>4</v>
      </c>
      <c r="C25" s="56">
        <f t="shared" si="5"/>
        <v>4000</v>
      </c>
      <c r="D25" s="9">
        <v>1</v>
      </c>
      <c r="E25">
        <f t="shared" si="6"/>
        <v>15</v>
      </c>
      <c r="F25" s="2">
        <f>E25*Parameters!$B$1</f>
        <v>0.75</v>
      </c>
      <c r="G25" s="56">
        <f t="shared" si="7"/>
        <v>3000</v>
      </c>
      <c r="H25" s="56">
        <f>C25*Parameters!$B$4*D25</f>
        <v>-400</v>
      </c>
      <c r="I25" s="56">
        <f t="shared" si="8"/>
        <v>6600</v>
      </c>
      <c r="J25" s="56">
        <f>D25*Parameters!$B$2</f>
        <v>1000</v>
      </c>
      <c r="K25" s="56">
        <f>Parameters!$B$3*D25</f>
        <v>1500</v>
      </c>
      <c r="L25" s="58">
        <f t="shared" si="9"/>
        <v>7100</v>
      </c>
    </row>
    <row r="26" spans="1:12" x14ac:dyDescent="0.45">
      <c r="A26">
        <v>25</v>
      </c>
      <c r="B26">
        <f>'1-nogov-entervalues'!B26</f>
        <v>5</v>
      </c>
      <c r="C26" s="56">
        <f t="shared" si="5"/>
        <v>5000</v>
      </c>
      <c r="E26">
        <f t="shared" si="6"/>
        <v>15</v>
      </c>
      <c r="F26" s="2">
        <f>E26*Parameters!$B$1</f>
        <v>0.75</v>
      </c>
      <c r="G26" s="56">
        <f t="shared" si="7"/>
        <v>3750</v>
      </c>
      <c r="H26" s="56">
        <f>C26*Parameters!$B$4*D26</f>
        <v>0</v>
      </c>
      <c r="I26" s="56">
        <f t="shared" si="8"/>
        <v>8750</v>
      </c>
      <c r="J26" s="56">
        <f>D26*Parameters!$B$2</f>
        <v>0</v>
      </c>
      <c r="K26" s="56">
        <f>Parameters!$B$3*D26</f>
        <v>0</v>
      </c>
      <c r="L26" s="58">
        <f t="shared" si="9"/>
        <v>8750</v>
      </c>
    </row>
    <row r="27" spans="1:12" x14ac:dyDescent="0.45">
      <c r="A27">
        <v>26</v>
      </c>
      <c r="B27">
        <f>'1-nogov-entervalues'!B27</f>
        <v>6</v>
      </c>
      <c r="C27" s="56">
        <f t="shared" si="5"/>
        <v>6000</v>
      </c>
      <c r="D27" s="9">
        <v>1</v>
      </c>
      <c r="E27">
        <f t="shared" si="6"/>
        <v>15</v>
      </c>
      <c r="F27" s="2">
        <f>E27*Parameters!$B$1</f>
        <v>0.75</v>
      </c>
      <c r="G27" s="56">
        <f t="shared" si="7"/>
        <v>4500</v>
      </c>
      <c r="H27" s="56">
        <f>C27*Parameters!$B$4*D27</f>
        <v>-600</v>
      </c>
      <c r="I27" s="56">
        <f t="shared" si="8"/>
        <v>9900</v>
      </c>
      <c r="J27" s="56">
        <f>D27*Parameters!$B$2</f>
        <v>1000</v>
      </c>
      <c r="K27" s="56">
        <f>Parameters!$B$3*D27</f>
        <v>1500</v>
      </c>
      <c r="L27" s="58">
        <f t="shared" si="9"/>
        <v>10400</v>
      </c>
    </row>
    <row r="28" spans="1:12" x14ac:dyDescent="0.45">
      <c r="A28">
        <v>27</v>
      </c>
      <c r="B28">
        <f>'1-nogov-entervalues'!B28</f>
        <v>7</v>
      </c>
      <c r="C28" s="56">
        <f t="shared" si="5"/>
        <v>7000</v>
      </c>
      <c r="E28">
        <f t="shared" si="6"/>
        <v>15</v>
      </c>
      <c r="F28" s="2">
        <f>E28*Parameters!$B$1</f>
        <v>0.75</v>
      </c>
      <c r="G28" s="56">
        <f t="shared" si="7"/>
        <v>5250</v>
      </c>
      <c r="H28" s="56">
        <f>C28*Parameters!$B$4*D28</f>
        <v>0</v>
      </c>
      <c r="I28" s="56">
        <f t="shared" si="8"/>
        <v>12250</v>
      </c>
      <c r="J28" s="56">
        <f>D28*Parameters!$B$2</f>
        <v>0</v>
      </c>
      <c r="K28" s="56">
        <f>Parameters!$B$3*D28</f>
        <v>0</v>
      </c>
      <c r="L28" s="58">
        <f t="shared" si="9"/>
        <v>12250</v>
      </c>
    </row>
    <row r="29" spans="1:12" x14ac:dyDescent="0.45">
      <c r="A29">
        <v>28</v>
      </c>
      <c r="B29">
        <f>'1-nogov-entervalues'!B29</f>
        <v>8</v>
      </c>
      <c r="C29" s="56">
        <f t="shared" si="5"/>
        <v>8000</v>
      </c>
      <c r="D29" s="9">
        <v>1</v>
      </c>
      <c r="E29">
        <f t="shared" si="6"/>
        <v>15</v>
      </c>
      <c r="F29" s="2">
        <f>E29*Parameters!$B$1</f>
        <v>0.75</v>
      </c>
      <c r="G29" s="56">
        <f t="shared" si="7"/>
        <v>6000</v>
      </c>
      <c r="H29" s="56">
        <f>C29*Parameters!$B$4*D29</f>
        <v>-800</v>
      </c>
      <c r="I29" s="56">
        <f t="shared" si="8"/>
        <v>13200</v>
      </c>
      <c r="J29" s="56">
        <f>D29*Parameters!$B$2</f>
        <v>1000</v>
      </c>
      <c r="K29" s="56">
        <f>Parameters!$B$3*D29</f>
        <v>1500</v>
      </c>
      <c r="L29" s="58">
        <f t="shared" si="9"/>
        <v>13700</v>
      </c>
    </row>
    <row r="30" spans="1:12" x14ac:dyDescent="0.45">
      <c r="A30">
        <v>29</v>
      </c>
      <c r="B30">
        <f>'1-nogov-entervalues'!B30</f>
        <v>9</v>
      </c>
      <c r="C30" s="56">
        <f t="shared" si="5"/>
        <v>9000</v>
      </c>
      <c r="E30">
        <f t="shared" si="6"/>
        <v>15</v>
      </c>
      <c r="F30" s="2">
        <f>E30*Parameters!$B$1</f>
        <v>0.75</v>
      </c>
      <c r="G30" s="56">
        <f t="shared" si="7"/>
        <v>6750</v>
      </c>
      <c r="H30" s="56">
        <f>C30*Parameters!$B$4*D30</f>
        <v>0</v>
      </c>
      <c r="I30" s="56">
        <f t="shared" si="8"/>
        <v>15750</v>
      </c>
      <c r="J30" s="56">
        <f>D30*Parameters!$B$2</f>
        <v>0</v>
      </c>
      <c r="K30" s="56">
        <f>Parameters!$B$3*D30</f>
        <v>0</v>
      </c>
      <c r="L30" s="58">
        <f t="shared" si="9"/>
        <v>15750</v>
      </c>
    </row>
    <row r="31" spans="1:12" x14ac:dyDescent="0.45">
      <c r="A31">
        <v>30</v>
      </c>
      <c r="B31">
        <f>'1-nogov-entervalues'!B31</f>
        <v>10</v>
      </c>
      <c r="C31" s="56">
        <f t="shared" si="5"/>
        <v>10000</v>
      </c>
      <c r="D31" s="9">
        <v>1</v>
      </c>
      <c r="E31">
        <f t="shared" si="6"/>
        <v>15</v>
      </c>
      <c r="F31" s="2">
        <f>E31*Parameters!$B$1</f>
        <v>0.75</v>
      </c>
      <c r="G31" s="56">
        <f t="shared" si="7"/>
        <v>7500</v>
      </c>
      <c r="H31" s="56">
        <f>C31*Parameters!$B$4*D31</f>
        <v>-1000</v>
      </c>
      <c r="I31" s="56">
        <f t="shared" si="8"/>
        <v>16500</v>
      </c>
      <c r="J31" s="56">
        <f>D31*Parameters!$B$2</f>
        <v>1000</v>
      </c>
      <c r="K31" s="56">
        <f>Parameters!$B$3*D31</f>
        <v>1500</v>
      </c>
      <c r="L31" s="58">
        <f t="shared" si="9"/>
        <v>17000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1" sqref="E21"/>
    </sheetView>
  </sheetViews>
  <sheetFormatPr defaultRowHeight="14.25" x14ac:dyDescent="0.45"/>
  <cols>
    <col min="1" max="1" width="5.73046875" bestFit="1" customWidth="1"/>
    <col min="2" max="2" width="4.3984375" bestFit="1" customWidth="1"/>
    <col min="3" max="3" width="7.9296875" style="56" bestFit="1" customWidth="1"/>
    <col min="4" max="4" width="7.06640625" style="11" bestFit="1" customWidth="1"/>
    <col min="5" max="5" width="6.6640625" bestFit="1" customWidth="1"/>
    <col min="6" max="6" width="9.3984375" bestFit="1" customWidth="1"/>
    <col min="7" max="7" width="18.33203125" bestFit="1" customWidth="1"/>
    <col min="8" max="8" width="19" bestFit="1" customWidth="1"/>
    <col min="9" max="9" width="15.46484375" bestFit="1" customWidth="1"/>
    <col min="10" max="10" width="13.796875" style="3" bestFit="1" customWidth="1"/>
    <col min="11" max="11" width="12.19921875" style="3" bestFit="1" customWidth="1"/>
    <col min="12" max="12" width="12.33203125" style="3" bestFit="1" customWidth="1"/>
    <col min="13" max="13" width="11.265625" style="13" bestFit="1" customWidth="1"/>
    <col min="14" max="14" width="8.9296875" bestFit="1" customWidth="1"/>
    <col min="16" max="16" width="23.265625" bestFit="1" customWidth="1"/>
    <col min="17" max="17" width="9.06640625" bestFit="1" customWidth="1"/>
    <col min="18" max="18" width="25.9296875" bestFit="1" customWidth="1"/>
  </cols>
  <sheetData>
    <row r="1" spans="1:17" ht="14.65" thickBot="1" x14ac:dyDescent="0.5">
      <c r="A1" s="5" t="s">
        <v>65</v>
      </c>
      <c r="B1" s="5" t="s">
        <v>0</v>
      </c>
      <c r="C1" s="55" t="s">
        <v>22</v>
      </c>
      <c r="D1" s="10" t="s">
        <v>11</v>
      </c>
      <c r="E1" s="5" t="s">
        <v>66</v>
      </c>
      <c r="F1" s="5" t="s">
        <v>67</v>
      </c>
      <c r="G1" s="5" t="s">
        <v>69</v>
      </c>
      <c r="H1" s="5" t="s">
        <v>68</v>
      </c>
      <c r="I1" s="5" t="s">
        <v>77</v>
      </c>
      <c r="J1" s="6" t="s">
        <v>1</v>
      </c>
      <c r="K1" s="6" t="s">
        <v>8</v>
      </c>
      <c r="L1" s="6" t="s">
        <v>60</v>
      </c>
      <c r="M1" s="6" t="s">
        <v>2</v>
      </c>
      <c r="N1" s="6" t="s">
        <v>28</v>
      </c>
      <c r="P1" s="12" t="s">
        <v>5</v>
      </c>
      <c r="Q1" s="58">
        <f>SUM(H:H)</f>
        <v>123750</v>
      </c>
    </row>
    <row r="2" spans="1:17" x14ac:dyDescent="0.45">
      <c r="A2">
        <v>1</v>
      </c>
      <c r="B2">
        <f>'1-nogov-entervalues'!B2</f>
        <v>1</v>
      </c>
      <c r="C2" s="56">
        <f>B2*1000</f>
        <v>1000</v>
      </c>
      <c r="D2" s="59">
        <f>-B2*Parameters!$B$4*1000+Parameters!$B$2</f>
        <v>1100</v>
      </c>
      <c r="E2">
        <f t="shared" ref="E2:E31" si="0">IF(D2="",0,IF(D2&lt;=MEDIAN(D:D),1,0))</f>
        <v>1</v>
      </c>
      <c r="F2">
        <f>SUM(E:E)</f>
        <v>15</v>
      </c>
      <c r="G2" s="2">
        <f>F2*Parameters!$B$1</f>
        <v>0.75</v>
      </c>
      <c r="H2" s="56">
        <f>G2*C2</f>
        <v>750</v>
      </c>
      <c r="I2" s="56">
        <f>C2*Parameters!$B$4*E2</f>
        <v>-100</v>
      </c>
      <c r="J2" s="56">
        <f>C2+H2+I2</f>
        <v>1650</v>
      </c>
      <c r="K2" s="56">
        <f>E2*Parameters!$B$2</f>
        <v>1000</v>
      </c>
      <c r="L2" s="56">
        <f>E2*$Q$8</f>
        <v>1600</v>
      </c>
      <c r="M2" s="58">
        <f>J2+L2-K2</f>
        <v>2250</v>
      </c>
      <c r="N2" s="56" t="str">
        <f t="shared" ref="N2:N31" si="1">IF(E2=0,D2,"")</f>
        <v/>
      </c>
      <c r="P2" s="12" t="s">
        <v>8</v>
      </c>
      <c r="Q2" s="58">
        <f>SUM(K:K)</f>
        <v>15000</v>
      </c>
    </row>
    <row r="3" spans="1:17" x14ac:dyDescent="0.45">
      <c r="A3">
        <v>2</v>
      </c>
      <c r="B3">
        <f>'1-nogov-entervalues'!B3</f>
        <v>2</v>
      </c>
      <c r="C3" s="56">
        <f t="shared" ref="C3:C21" si="2">B3*1000</f>
        <v>2000</v>
      </c>
      <c r="D3" s="59">
        <f>-B3*Parameters!$B$4*1000+Parameters!$B$2</f>
        <v>1200</v>
      </c>
      <c r="E3">
        <f t="shared" si="0"/>
        <v>1</v>
      </c>
      <c r="F3">
        <f t="shared" ref="F3:F21" si="3">SUM(E:E)</f>
        <v>15</v>
      </c>
      <c r="G3" s="2">
        <f>F3*Parameters!$B$1</f>
        <v>0.75</v>
      </c>
      <c r="H3" s="56">
        <f t="shared" ref="H3:H21" si="4">G3*C3</f>
        <v>1500</v>
      </c>
      <c r="I3" s="56">
        <f>C3*Parameters!$B$4*E3</f>
        <v>-200</v>
      </c>
      <c r="J3" s="56">
        <f t="shared" ref="J3:J21" si="5">C3+H3+I3</f>
        <v>3300</v>
      </c>
      <c r="K3" s="56">
        <f>E3*Parameters!$B$2</f>
        <v>1000</v>
      </c>
      <c r="L3" s="56">
        <f t="shared" ref="L3:L21" si="6">E3*$Q$8</f>
        <v>1600</v>
      </c>
      <c r="M3" s="58">
        <f t="shared" ref="M3:M21" si="7">J3+L3-K3</f>
        <v>3900</v>
      </c>
      <c r="N3" s="56" t="str">
        <f t="shared" si="1"/>
        <v/>
      </c>
      <c r="P3" s="12" t="s">
        <v>9</v>
      </c>
      <c r="Q3" s="58">
        <f>SUM(I:I)</f>
        <v>-4500</v>
      </c>
    </row>
    <row r="4" spans="1:17" x14ac:dyDescent="0.45">
      <c r="A4">
        <v>3</v>
      </c>
      <c r="B4">
        <f>'1-nogov-entervalues'!B4</f>
        <v>3</v>
      </c>
      <c r="C4" s="56">
        <f t="shared" si="2"/>
        <v>3000</v>
      </c>
      <c r="D4" s="59">
        <f>-B4*Parameters!$B$4*1000+Parameters!$B$2</f>
        <v>1300</v>
      </c>
      <c r="E4">
        <f t="shared" si="0"/>
        <v>1</v>
      </c>
      <c r="F4">
        <f t="shared" si="3"/>
        <v>15</v>
      </c>
      <c r="G4" s="2">
        <f>F4*Parameters!$B$1</f>
        <v>0.75</v>
      </c>
      <c r="H4" s="56">
        <f t="shared" si="4"/>
        <v>2250</v>
      </c>
      <c r="I4" s="56">
        <f>C4*Parameters!$B$4*E4</f>
        <v>-300</v>
      </c>
      <c r="J4" s="56">
        <f t="shared" si="5"/>
        <v>4950</v>
      </c>
      <c r="K4" s="56">
        <f>E4*Parameters!$B$2</f>
        <v>1000</v>
      </c>
      <c r="L4" s="56">
        <f t="shared" si="6"/>
        <v>1600</v>
      </c>
      <c r="M4" s="58">
        <f t="shared" si="7"/>
        <v>5550</v>
      </c>
      <c r="N4" s="56" t="str">
        <f t="shared" si="1"/>
        <v/>
      </c>
      <c r="P4" s="12" t="s">
        <v>10</v>
      </c>
      <c r="Q4" s="58">
        <f>Q1-Q2+Q3</f>
        <v>104250</v>
      </c>
    </row>
    <row r="5" spans="1:17" x14ac:dyDescent="0.45">
      <c r="A5">
        <v>4</v>
      </c>
      <c r="B5">
        <f>'1-nogov-entervalues'!B5</f>
        <v>4</v>
      </c>
      <c r="C5" s="56">
        <f t="shared" si="2"/>
        <v>4000</v>
      </c>
      <c r="D5" s="59">
        <f>-B5*Parameters!$B$4*1000+Parameters!$B$2</f>
        <v>1400</v>
      </c>
      <c r="E5">
        <f t="shared" si="0"/>
        <v>1</v>
      </c>
      <c r="F5">
        <f t="shared" si="3"/>
        <v>15</v>
      </c>
      <c r="G5" s="2">
        <f>F5*Parameters!$B$1</f>
        <v>0.75</v>
      </c>
      <c r="H5" s="56">
        <f t="shared" si="4"/>
        <v>3000</v>
      </c>
      <c r="I5" s="56">
        <f>C5*Parameters!$B$4*E5</f>
        <v>-400</v>
      </c>
      <c r="J5" s="56">
        <f t="shared" si="5"/>
        <v>6600</v>
      </c>
      <c r="K5" s="56">
        <f>E5*Parameters!$B$2</f>
        <v>1000</v>
      </c>
      <c r="L5" s="56">
        <f t="shared" si="6"/>
        <v>1600</v>
      </c>
      <c r="M5" s="58">
        <f t="shared" si="7"/>
        <v>7200</v>
      </c>
      <c r="N5" s="56" t="str">
        <f t="shared" si="1"/>
        <v/>
      </c>
      <c r="P5" s="12" t="s">
        <v>59</v>
      </c>
      <c r="Q5" s="58">
        <f>SUM(L:L)</f>
        <v>24000</v>
      </c>
    </row>
    <row r="6" spans="1:17" x14ac:dyDescent="0.45">
      <c r="A6">
        <v>5</v>
      </c>
      <c r="B6">
        <f>'1-nogov-entervalues'!B6</f>
        <v>5</v>
      </c>
      <c r="C6" s="56">
        <f t="shared" si="2"/>
        <v>5000</v>
      </c>
      <c r="D6" s="59">
        <f>-B6*Parameters!$B$4*1000+Parameters!$B$2</f>
        <v>1500</v>
      </c>
      <c r="E6">
        <f t="shared" si="0"/>
        <v>1</v>
      </c>
      <c r="F6">
        <f t="shared" si="3"/>
        <v>15</v>
      </c>
      <c r="G6" s="2">
        <f>F6*Parameters!$B$1</f>
        <v>0.75</v>
      </c>
      <c r="H6" s="56">
        <f t="shared" si="4"/>
        <v>3750</v>
      </c>
      <c r="I6" s="56">
        <f>C6*Parameters!$B$4*E6</f>
        <v>-500</v>
      </c>
      <c r="J6" s="56">
        <f t="shared" si="5"/>
        <v>8250</v>
      </c>
      <c r="K6" s="56">
        <f>E6*Parameters!$B$2</f>
        <v>1000</v>
      </c>
      <c r="L6" s="56">
        <f t="shared" si="6"/>
        <v>1600</v>
      </c>
      <c r="M6" s="58">
        <f t="shared" si="7"/>
        <v>8850</v>
      </c>
      <c r="N6" s="56" t="str">
        <f t="shared" si="1"/>
        <v/>
      </c>
      <c r="Q6" s="56"/>
    </row>
    <row r="7" spans="1:17" x14ac:dyDescent="0.45">
      <c r="A7">
        <v>6</v>
      </c>
      <c r="B7">
        <f>'1-nogov-entervalues'!B7</f>
        <v>6</v>
      </c>
      <c r="C7" s="56">
        <f t="shared" si="2"/>
        <v>6000</v>
      </c>
      <c r="D7" s="59">
        <f>-B7*Parameters!$B$4*1000+Parameters!$B$2</f>
        <v>1600</v>
      </c>
      <c r="E7">
        <f t="shared" si="0"/>
        <v>0</v>
      </c>
      <c r="F7">
        <f t="shared" si="3"/>
        <v>15</v>
      </c>
      <c r="G7" s="2">
        <f>F7*Parameters!$B$1</f>
        <v>0.75</v>
      </c>
      <c r="H7" s="56">
        <f t="shared" si="4"/>
        <v>4500</v>
      </c>
      <c r="I7" s="56">
        <f>C7*Parameters!$B$4*E7</f>
        <v>0</v>
      </c>
      <c r="J7" s="56">
        <f t="shared" si="5"/>
        <v>10500</v>
      </c>
      <c r="K7" s="56">
        <f>E7*Parameters!$B$2</f>
        <v>0</v>
      </c>
      <c r="L7" s="56">
        <f t="shared" si="6"/>
        <v>0</v>
      </c>
      <c r="M7" s="58">
        <f t="shared" si="7"/>
        <v>10500</v>
      </c>
      <c r="N7" s="56">
        <f t="shared" si="1"/>
        <v>1600</v>
      </c>
      <c r="P7" t="s">
        <v>27</v>
      </c>
      <c r="Q7" s="56">
        <f>MEDIAN(D:D)</f>
        <v>1550</v>
      </c>
    </row>
    <row r="8" spans="1:17" x14ac:dyDescent="0.45">
      <c r="A8">
        <v>7</v>
      </c>
      <c r="B8">
        <f>'1-nogov-entervalues'!B8</f>
        <v>7</v>
      </c>
      <c r="C8" s="56">
        <f t="shared" si="2"/>
        <v>7000</v>
      </c>
      <c r="D8" s="59">
        <f>-B8*Parameters!$B$4*1000+Parameters!$B$2</f>
        <v>1700</v>
      </c>
      <c r="E8">
        <f t="shared" si="0"/>
        <v>0</v>
      </c>
      <c r="F8">
        <f t="shared" si="3"/>
        <v>15</v>
      </c>
      <c r="G8" s="2">
        <f>F8*Parameters!$B$1</f>
        <v>0.75</v>
      </c>
      <c r="H8" s="56">
        <f t="shared" si="4"/>
        <v>5250</v>
      </c>
      <c r="I8" s="56">
        <f>C8*Parameters!$B$4*E8</f>
        <v>0</v>
      </c>
      <c r="J8" s="56">
        <f t="shared" si="5"/>
        <v>12250</v>
      </c>
      <c r="K8" s="56">
        <f>E8*Parameters!$B$2</f>
        <v>0</v>
      </c>
      <c r="L8" s="56">
        <f t="shared" si="6"/>
        <v>0</v>
      </c>
      <c r="M8" s="58">
        <f t="shared" si="7"/>
        <v>12250</v>
      </c>
      <c r="N8" s="56">
        <f t="shared" si="1"/>
        <v>1700</v>
      </c>
      <c r="P8" t="s">
        <v>12</v>
      </c>
      <c r="Q8" s="56">
        <f>MIN(N:N)</f>
        <v>1600</v>
      </c>
    </row>
    <row r="9" spans="1:17" x14ac:dyDescent="0.45">
      <c r="A9">
        <v>8</v>
      </c>
      <c r="B9">
        <f>'1-nogov-entervalues'!B9</f>
        <v>8</v>
      </c>
      <c r="C9" s="56">
        <f t="shared" si="2"/>
        <v>8000</v>
      </c>
      <c r="D9" s="59">
        <f>-B9*Parameters!$B$4*1000+Parameters!$B$2</f>
        <v>1800</v>
      </c>
      <c r="E9">
        <f t="shared" si="0"/>
        <v>0</v>
      </c>
      <c r="F9">
        <f t="shared" si="3"/>
        <v>15</v>
      </c>
      <c r="G9" s="2">
        <f>F9*Parameters!$B$1</f>
        <v>0.75</v>
      </c>
      <c r="H9" s="56">
        <f t="shared" si="4"/>
        <v>6000</v>
      </c>
      <c r="I9" s="56">
        <f>C9*Parameters!$B$4*E9</f>
        <v>0</v>
      </c>
      <c r="J9" s="56">
        <f t="shared" si="5"/>
        <v>14000</v>
      </c>
      <c r="K9" s="56">
        <f>E9*Parameters!$B$2</f>
        <v>0</v>
      </c>
      <c r="L9" s="56">
        <f t="shared" si="6"/>
        <v>0</v>
      </c>
      <c r="M9" s="58">
        <f t="shared" si="7"/>
        <v>14000</v>
      </c>
      <c r="N9" s="56">
        <f t="shared" si="1"/>
        <v>1800</v>
      </c>
    </row>
    <row r="10" spans="1:17" x14ac:dyDescent="0.45">
      <c r="A10">
        <v>9</v>
      </c>
      <c r="B10">
        <f>'1-nogov-entervalues'!B10</f>
        <v>9</v>
      </c>
      <c r="C10" s="56">
        <f t="shared" si="2"/>
        <v>9000</v>
      </c>
      <c r="D10" s="59">
        <f>-B10*Parameters!$B$4*1000+Parameters!$B$2</f>
        <v>1900</v>
      </c>
      <c r="E10">
        <f t="shared" si="0"/>
        <v>0</v>
      </c>
      <c r="F10">
        <f t="shared" si="3"/>
        <v>15</v>
      </c>
      <c r="G10" s="2">
        <f>F10*Parameters!$B$1</f>
        <v>0.75</v>
      </c>
      <c r="H10" s="56">
        <f t="shared" si="4"/>
        <v>6750</v>
      </c>
      <c r="I10" s="56">
        <f>C10*Parameters!$B$4*E10</f>
        <v>0</v>
      </c>
      <c r="J10" s="56">
        <f t="shared" si="5"/>
        <v>15750</v>
      </c>
      <c r="K10" s="56">
        <f>E10*Parameters!$B$2</f>
        <v>0</v>
      </c>
      <c r="L10" s="56">
        <f t="shared" si="6"/>
        <v>0</v>
      </c>
      <c r="M10" s="58">
        <f t="shared" si="7"/>
        <v>15750</v>
      </c>
      <c r="N10" s="56">
        <f t="shared" si="1"/>
        <v>1900</v>
      </c>
    </row>
    <row r="11" spans="1:17" x14ac:dyDescent="0.45">
      <c r="A11">
        <v>10</v>
      </c>
      <c r="B11">
        <f>'1-nogov-entervalues'!B11</f>
        <v>10</v>
      </c>
      <c r="C11" s="56">
        <f t="shared" si="2"/>
        <v>10000</v>
      </c>
      <c r="D11" s="59">
        <f>-B11*Parameters!$B$4*1000+Parameters!$B$2</f>
        <v>2000</v>
      </c>
      <c r="E11">
        <f t="shared" si="0"/>
        <v>0</v>
      </c>
      <c r="F11">
        <f t="shared" si="3"/>
        <v>15</v>
      </c>
      <c r="G11" s="2">
        <f>F11*Parameters!$B$1</f>
        <v>0.75</v>
      </c>
      <c r="H11" s="56">
        <f t="shared" si="4"/>
        <v>7500</v>
      </c>
      <c r="I11" s="56">
        <f>C11*Parameters!$B$4*E11</f>
        <v>0</v>
      </c>
      <c r="J11" s="56">
        <f t="shared" si="5"/>
        <v>17500</v>
      </c>
      <c r="K11" s="56">
        <f>E11*Parameters!$B$2</f>
        <v>0</v>
      </c>
      <c r="L11" s="56">
        <f t="shared" si="6"/>
        <v>0</v>
      </c>
      <c r="M11" s="58">
        <f t="shared" si="7"/>
        <v>17500</v>
      </c>
      <c r="N11" s="56">
        <f t="shared" si="1"/>
        <v>2000</v>
      </c>
    </row>
    <row r="12" spans="1:17" x14ac:dyDescent="0.45">
      <c r="A12">
        <v>11</v>
      </c>
      <c r="B12">
        <f>'1-nogov-entervalues'!B12</f>
        <v>1</v>
      </c>
      <c r="C12" s="56">
        <f t="shared" si="2"/>
        <v>1000</v>
      </c>
      <c r="D12" s="59">
        <f>-B12*Parameters!$B$4*1000+Parameters!$B$2</f>
        <v>1100</v>
      </c>
      <c r="E12">
        <f t="shared" si="0"/>
        <v>1</v>
      </c>
      <c r="F12">
        <f t="shared" si="3"/>
        <v>15</v>
      </c>
      <c r="G12" s="2">
        <f>F12*Parameters!$B$1</f>
        <v>0.75</v>
      </c>
      <c r="H12" s="56">
        <f t="shared" si="4"/>
        <v>750</v>
      </c>
      <c r="I12" s="56">
        <f>C12*Parameters!$B$4*E12</f>
        <v>-100</v>
      </c>
      <c r="J12" s="56">
        <f t="shared" si="5"/>
        <v>1650</v>
      </c>
      <c r="K12" s="56">
        <f>E12*Parameters!$B$2</f>
        <v>1000</v>
      </c>
      <c r="L12" s="56">
        <f t="shared" si="6"/>
        <v>1600</v>
      </c>
      <c r="M12" s="58">
        <f t="shared" si="7"/>
        <v>2250</v>
      </c>
      <c r="N12" s="56" t="str">
        <f t="shared" si="1"/>
        <v/>
      </c>
    </row>
    <row r="13" spans="1:17" x14ac:dyDescent="0.45">
      <c r="A13">
        <v>12</v>
      </c>
      <c r="B13">
        <f>'1-nogov-entervalues'!B13</f>
        <v>2</v>
      </c>
      <c r="C13" s="56">
        <f t="shared" si="2"/>
        <v>2000</v>
      </c>
      <c r="D13" s="59">
        <f>-B13*Parameters!$B$4*1000+Parameters!$B$2</f>
        <v>1200</v>
      </c>
      <c r="E13">
        <f t="shared" si="0"/>
        <v>1</v>
      </c>
      <c r="F13">
        <f t="shared" si="3"/>
        <v>15</v>
      </c>
      <c r="G13" s="2">
        <f>F13*Parameters!$B$1</f>
        <v>0.75</v>
      </c>
      <c r="H13" s="56">
        <f t="shared" si="4"/>
        <v>1500</v>
      </c>
      <c r="I13" s="56">
        <f>C13*Parameters!$B$4*E13</f>
        <v>-200</v>
      </c>
      <c r="J13" s="56">
        <f t="shared" si="5"/>
        <v>3300</v>
      </c>
      <c r="K13" s="56">
        <f>E13*Parameters!$B$2</f>
        <v>1000</v>
      </c>
      <c r="L13" s="56">
        <f t="shared" si="6"/>
        <v>1600</v>
      </c>
      <c r="M13" s="58">
        <f t="shared" si="7"/>
        <v>3900</v>
      </c>
      <c r="N13" s="56" t="str">
        <f t="shared" si="1"/>
        <v/>
      </c>
    </row>
    <row r="14" spans="1:17" x14ac:dyDescent="0.45">
      <c r="A14">
        <v>13</v>
      </c>
      <c r="B14">
        <f>'1-nogov-entervalues'!B14</f>
        <v>3</v>
      </c>
      <c r="C14" s="56">
        <f t="shared" si="2"/>
        <v>3000</v>
      </c>
      <c r="D14" s="59">
        <f>-B14*Parameters!$B$4*1000+Parameters!$B$2</f>
        <v>1300</v>
      </c>
      <c r="E14">
        <f t="shared" si="0"/>
        <v>1</v>
      </c>
      <c r="F14">
        <f t="shared" si="3"/>
        <v>15</v>
      </c>
      <c r="G14" s="2">
        <f>F14*Parameters!$B$1</f>
        <v>0.75</v>
      </c>
      <c r="H14" s="56">
        <f t="shared" si="4"/>
        <v>2250</v>
      </c>
      <c r="I14" s="56">
        <f>C14*Parameters!$B$4*E14</f>
        <v>-300</v>
      </c>
      <c r="J14" s="56">
        <f t="shared" si="5"/>
        <v>4950</v>
      </c>
      <c r="K14" s="56">
        <f>E14*Parameters!$B$2</f>
        <v>1000</v>
      </c>
      <c r="L14" s="56">
        <f t="shared" si="6"/>
        <v>1600</v>
      </c>
      <c r="M14" s="58">
        <f t="shared" si="7"/>
        <v>5550</v>
      </c>
      <c r="N14" s="56" t="str">
        <f t="shared" si="1"/>
        <v/>
      </c>
    </row>
    <row r="15" spans="1:17" x14ac:dyDescent="0.45">
      <c r="A15">
        <v>14</v>
      </c>
      <c r="B15">
        <f>'1-nogov-entervalues'!B15</f>
        <v>4</v>
      </c>
      <c r="C15" s="56">
        <f t="shared" si="2"/>
        <v>4000</v>
      </c>
      <c r="D15" s="59">
        <f>-B15*Parameters!$B$4*1000+Parameters!$B$2</f>
        <v>1400</v>
      </c>
      <c r="E15">
        <f t="shared" si="0"/>
        <v>1</v>
      </c>
      <c r="F15">
        <f t="shared" si="3"/>
        <v>15</v>
      </c>
      <c r="G15" s="2">
        <f>F15*Parameters!$B$1</f>
        <v>0.75</v>
      </c>
      <c r="H15" s="56">
        <f t="shared" si="4"/>
        <v>3000</v>
      </c>
      <c r="I15" s="56">
        <f>C15*Parameters!$B$4*E15</f>
        <v>-400</v>
      </c>
      <c r="J15" s="56">
        <f t="shared" si="5"/>
        <v>6600</v>
      </c>
      <c r="K15" s="56">
        <f>E15*Parameters!$B$2</f>
        <v>1000</v>
      </c>
      <c r="L15" s="56">
        <f t="shared" si="6"/>
        <v>1600</v>
      </c>
      <c r="M15" s="58">
        <f t="shared" si="7"/>
        <v>7200</v>
      </c>
      <c r="N15" s="56" t="str">
        <f t="shared" si="1"/>
        <v/>
      </c>
    </row>
    <row r="16" spans="1:17" x14ac:dyDescent="0.45">
      <c r="A16">
        <v>15</v>
      </c>
      <c r="B16">
        <f>'1-nogov-entervalues'!B16</f>
        <v>5</v>
      </c>
      <c r="C16" s="56">
        <f t="shared" si="2"/>
        <v>5000</v>
      </c>
      <c r="D16" s="59">
        <f>-B16*Parameters!$B$4*1000+Parameters!$B$2</f>
        <v>1500</v>
      </c>
      <c r="E16">
        <f t="shared" si="0"/>
        <v>1</v>
      </c>
      <c r="F16">
        <f t="shared" si="3"/>
        <v>15</v>
      </c>
      <c r="G16" s="2">
        <f>F16*Parameters!$B$1</f>
        <v>0.75</v>
      </c>
      <c r="H16" s="56">
        <f t="shared" si="4"/>
        <v>3750</v>
      </c>
      <c r="I16" s="56">
        <f>C16*Parameters!$B$4*E16</f>
        <v>-500</v>
      </c>
      <c r="J16" s="56">
        <f t="shared" si="5"/>
        <v>8250</v>
      </c>
      <c r="K16" s="56">
        <f>E16*Parameters!$B$2</f>
        <v>1000</v>
      </c>
      <c r="L16" s="56">
        <f t="shared" si="6"/>
        <v>1600</v>
      </c>
      <c r="M16" s="58">
        <f t="shared" si="7"/>
        <v>8850</v>
      </c>
      <c r="N16" s="56" t="str">
        <f t="shared" si="1"/>
        <v/>
      </c>
    </row>
    <row r="17" spans="1:14" x14ac:dyDescent="0.45">
      <c r="A17">
        <v>16</v>
      </c>
      <c r="B17">
        <f>'1-nogov-entervalues'!B17</f>
        <v>6</v>
      </c>
      <c r="C17" s="56">
        <f t="shared" si="2"/>
        <v>6000</v>
      </c>
      <c r="D17" s="59">
        <f>-B17*Parameters!$B$4*1000+Parameters!$B$2</f>
        <v>1600</v>
      </c>
      <c r="E17">
        <f t="shared" si="0"/>
        <v>0</v>
      </c>
      <c r="F17">
        <f t="shared" si="3"/>
        <v>15</v>
      </c>
      <c r="G17" s="2">
        <f>F17*Parameters!$B$1</f>
        <v>0.75</v>
      </c>
      <c r="H17" s="56">
        <f t="shared" si="4"/>
        <v>4500</v>
      </c>
      <c r="I17" s="56">
        <f>C17*Parameters!$B$4*E17</f>
        <v>0</v>
      </c>
      <c r="J17" s="56">
        <f t="shared" si="5"/>
        <v>10500</v>
      </c>
      <c r="K17" s="56">
        <f>E17*Parameters!$B$2</f>
        <v>0</v>
      </c>
      <c r="L17" s="56">
        <f t="shared" si="6"/>
        <v>0</v>
      </c>
      <c r="M17" s="58">
        <f t="shared" si="7"/>
        <v>10500</v>
      </c>
      <c r="N17" s="56">
        <f t="shared" si="1"/>
        <v>1600</v>
      </c>
    </row>
    <row r="18" spans="1:14" x14ac:dyDescent="0.45">
      <c r="A18">
        <v>17</v>
      </c>
      <c r="B18">
        <f>'1-nogov-entervalues'!B18</f>
        <v>7</v>
      </c>
      <c r="C18" s="56">
        <f t="shared" si="2"/>
        <v>7000</v>
      </c>
      <c r="D18" s="59">
        <f>-B18*Parameters!$B$4*1000+Parameters!$B$2</f>
        <v>1700</v>
      </c>
      <c r="E18">
        <f t="shared" si="0"/>
        <v>0</v>
      </c>
      <c r="F18">
        <f t="shared" si="3"/>
        <v>15</v>
      </c>
      <c r="G18" s="2">
        <f>F18*Parameters!$B$1</f>
        <v>0.75</v>
      </c>
      <c r="H18" s="56">
        <f t="shared" si="4"/>
        <v>5250</v>
      </c>
      <c r="I18" s="56">
        <f>C18*Parameters!$B$4*E18</f>
        <v>0</v>
      </c>
      <c r="J18" s="56">
        <f t="shared" si="5"/>
        <v>12250</v>
      </c>
      <c r="K18" s="56">
        <f>E18*Parameters!$B$2</f>
        <v>0</v>
      </c>
      <c r="L18" s="56">
        <f t="shared" si="6"/>
        <v>0</v>
      </c>
      <c r="M18" s="58">
        <f t="shared" si="7"/>
        <v>12250</v>
      </c>
      <c r="N18" s="56">
        <f t="shared" si="1"/>
        <v>1700</v>
      </c>
    </row>
    <row r="19" spans="1:14" x14ac:dyDescent="0.45">
      <c r="A19">
        <v>18</v>
      </c>
      <c r="B19">
        <f>'1-nogov-entervalues'!B19</f>
        <v>8</v>
      </c>
      <c r="C19" s="56">
        <f t="shared" si="2"/>
        <v>8000</v>
      </c>
      <c r="D19" s="59">
        <f>-B19*Parameters!$B$4*1000+Parameters!$B$2</f>
        <v>1800</v>
      </c>
      <c r="E19">
        <f t="shared" si="0"/>
        <v>0</v>
      </c>
      <c r="F19">
        <f t="shared" si="3"/>
        <v>15</v>
      </c>
      <c r="G19" s="2">
        <f>F19*Parameters!$B$1</f>
        <v>0.75</v>
      </c>
      <c r="H19" s="56">
        <f t="shared" si="4"/>
        <v>6000</v>
      </c>
      <c r="I19" s="56">
        <f>C19*Parameters!$B$4*E19</f>
        <v>0</v>
      </c>
      <c r="J19" s="56">
        <f t="shared" si="5"/>
        <v>14000</v>
      </c>
      <c r="K19" s="56">
        <f>E19*Parameters!$B$2</f>
        <v>0</v>
      </c>
      <c r="L19" s="56">
        <f t="shared" si="6"/>
        <v>0</v>
      </c>
      <c r="M19" s="58">
        <f t="shared" si="7"/>
        <v>14000</v>
      </c>
      <c r="N19" s="56">
        <f t="shared" si="1"/>
        <v>1800</v>
      </c>
    </row>
    <row r="20" spans="1:14" x14ac:dyDescent="0.45">
      <c r="A20">
        <v>19</v>
      </c>
      <c r="B20">
        <f>'1-nogov-entervalues'!B20</f>
        <v>9</v>
      </c>
      <c r="C20" s="56">
        <f t="shared" si="2"/>
        <v>9000</v>
      </c>
      <c r="D20" s="59">
        <f>-B20*Parameters!$B$4*1000+Parameters!$B$2</f>
        <v>1900</v>
      </c>
      <c r="E20">
        <f t="shared" si="0"/>
        <v>0</v>
      </c>
      <c r="F20">
        <f t="shared" si="3"/>
        <v>15</v>
      </c>
      <c r="G20" s="2">
        <f>F20*Parameters!$B$1</f>
        <v>0.75</v>
      </c>
      <c r="H20" s="56">
        <f t="shared" si="4"/>
        <v>6750</v>
      </c>
      <c r="I20" s="56">
        <f>C20*Parameters!$B$4*E20</f>
        <v>0</v>
      </c>
      <c r="J20" s="56">
        <f t="shared" si="5"/>
        <v>15750</v>
      </c>
      <c r="K20" s="56">
        <f>E20*Parameters!$B$2</f>
        <v>0</v>
      </c>
      <c r="L20" s="56">
        <f t="shared" si="6"/>
        <v>0</v>
      </c>
      <c r="M20" s="58">
        <f t="shared" si="7"/>
        <v>15750</v>
      </c>
      <c r="N20" s="56">
        <f t="shared" si="1"/>
        <v>1900</v>
      </c>
    </row>
    <row r="21" spans="1:14" x14ac:dyDescent="0.45">
      <c r="A21">
        <v>20</v>
      </c>
      <c r="B21">
        <f>'1-nogov-entervalues'!B21</f>
        <v>10</v>
      </c>
      <c r="C21" s="56">
        <f t="shared" si="2"/>
        <v>10000</v>
      </c>
      <c r="D21" s="59">
        <f>-B21*Parameters!$B$4*1000+Parameters!$B$2</f>
        <v>2000</v>
      </c>
      <c r="E21">
        <f t="shared" si="0"/>
        <v>0</v>
      </c>
      <c r="F21">
        <f t="shared" si="3"/>
        <v>15</v>
      </c>
      <c r="G21" s="2">
        <f>F21*Parameters!$B$1</f>
        <v>0.75</v>
      </c>
      <c r="H21" s="56">
        <f t="shared" si="4"/>
        <v>7500</v>
      </c>
      <c r="I21" s="56">
        <f>C21*Parameters!$B$4*E21</f>
        <v>0</v>
      </c>
      <c r="J21" s="56">
        <f t="shared" si="5"/>
        <v>17500</v>
      </c>
      <c r="K21" s="56">
        <f>E21*Parameters!$B$2</f>
        <v>0</v>
      </c>
      <c r="L21" s="56">
        <f t="shared" si="6"/>
        <v>0</v>
      </c>
      <c r="M21" s="58">
        <f t="shared" si="7"/>
        <v>17500</v>
      </c>
      <c r="N21" s="56">
        <f t="shared" si="1"/>
        <v>2000</v>
      </c>
    </row>
    <row r="22" spans="1:14" x14ac:dyDescent="0.45">
      <c r="A22">
        <v>21</v>
      </c>
      <c r="B22">
        <f>'1-nogov-entervalues'!B22</f>
        <v>1</v>
      </c>
      <c r="C22" s="56">
        <f>B22*1000</f>
        <v>1000</v>
      </c>
      <c r="D22" s="59">
        <f>-B22*Parameters!$B$4*1000+Parameters!$B$2</f>
        <v>1100</v>
      </c>
      <c r="E22">
        <f t="shared" si="0"/>
        <v>1</v>
      </c>
      <c r="F22">
        <f>SUM(E:E)</f>
        <v>15</v>
      </c>
      <c r="G22" s="2">
        <f>F22*Parameters!$B$1</f>
        <v>0.75</v>
      </c>
      <c r="H22" s="56">
        <f>G22*C22</f>
        <v>750</v>
      </c>
      <c r="I22" s="56">
        <f>C22*Parameters!$B$4*E22</f>
        <v>-100</v>
      </c>
      <c r="J22" s="56">
        <f>C22+H22+I22</f>
        <v>1650</v>
      </c>
      <c r="K22" s="56">
        <f>E22*Parameters!$B$2</f>
        <v>1000</v>
      </c>
      <c r="L22" s="56">
        <f>E22*$Q$8</f>
        <v>1600</v>
      </c>
      <c r="M22" s="58">
        <f>J22+L22-K22</f>
        <v>2250</v>
      </c>
      <c r="N22" s="56" t="str">
        <f t="shared" si="1"/>
        <v/>
      </c>
    </row>
    <row r="23" spans="1:14" x14ac:dyDescent="0.45">
      <c r="A23">
        <v>22</v>
      </c>
      <c r="B23">
        <f>'1-nogov-entervalues'!B23</f>
        <v>2</v>
      </c>
      <c r="C23" s="56">
        <f t="shared" ref="C23:C31" si="8">B23*1000</f>
        <v>2000</v>
      </c>
      <c r="D23" s="59">
        <f>-B23*Parameters!$B$4*1000+Parameters!$B$2</f>
        <v>1200</v>
      </c>
      <c r="E23">
        <f t="shared" si="0"/>
        <v>1</v>
      </c>
      <c r="F23">
        <f t="shared" ref="F23:F31" si="9">SUM(E:E)</f>
        <v>15</v>
      </c>
      <c r="G23" s="2">
        <f>F23*Parameters!$B$1</f>
        <v>0.75</v>
      </c>
      <c r="H23" s="56">
        <f t="shared" ref="H23:H31" si="10">G23*C23</f>
        <v>1500</v>
      </c>
      <c r="I23" s="56">
        <f>C23*Parameters!$B$4*E23</f>
        <v>-200</v>
      </c>
      <c r="J23" s="56">
        <f t="shared" ref="J23:J31" si="11">C23+H23+I23</f>
        <v>3300</v>
      </c>
      <c r="K23" s="56">
        <f>E23*Parameters!$B$2</f>
        <v>1000</v>
      </c>
      <c r="L23" s="56">
        <f t="shared" ref="L23:L31" si="12">E23*$Q$8</f>
        <v>1600</v>
      </c>
      <c r="M23" s="58">
        <f t="shared" ref="M23:M31" si="13">J23+L23-K23</f>
        <v>3900</v>
      </c>
      <c r="N23" s="56" t="str">
        <f t="shared" si="1"/>
        <v/>
      </c>
    </row>
    <row r="24" spans="1:14" x14ac:dyDescent="0.45">
      <c r="A24">
        <v>23</v>
      </c>
      <c r="B24">
        <f>'1-nogov-entervalues'!B24</f>
        <v>3</v>
      </c>
      <c r="C24" s="56">
        <f t="shared" si="8"/>
        <v>3000</v>
      </c>
      <c r="D24" s="59">
        <f>-B24*Parameters!$B$4*1000+Parameters!$B$2</f>
        <v>1300</v>
      </c>
      <c r="E24">
        <f t="shared" si="0"/>
        <v>1</v>
      </c>
      <c r="F24">
        <f t="shared" si="9"/>
        <v>15</v>
      </c>
      <c r="G24" s="2">
        <f>F24*Parameters!$B$1</f>
        <v>0.75</v>
      </c>
      <c r="H24" s="56">
        <f t="shared" si="10"/>
        <v>2250</v>
      </c>
      <c r="I24" s="56">
        <f>C24*Parameters!$B$4*E24</f>
        <v>-300</v>
      </c>
      <c r="J24" s="56">
        <f t="shared" si="11"/>
        <v>4950</v>
      </c>
      <c r="K24" s="56">
        <f>E24*Parameters!$B$2</f>
        <v>1000</v>
      </c>
      <c r="L24" s="56">
        <f t="shared" si="12"/>
        <v>1600</v>
      </c>
      <c r="M24" s="58">
        <f t="shared" si="13"/>
        <v>5550</v>
      </c>
      <c r="N24" s="56" t="str">
        <f t="shared" si="1"/>
        <v/>
      </c>
    </row>
    <row r="25" spans="1:14" x14ac:dyDescent="0.45">
      <c r="A25">
        <v>24</v>
      </c>
      <c r="B25">
        <f>'1-nogov-entervalues'!B25</f>
        <v>4</v>
      </c>
      <c r="C25" s="56">
        <f t="shared" si="8"/>
        <v>4000</v>
      </c>
      <c r="D25" s="59">
        <f>-B25*Parameters!$B$4*1000+Parameters!$B$2</f>
        <v>1400</v>
      </c>
      <c r="E25">
        <f t="shared" si="0"/>
        <v>1</v>
      </c>
      <c r="F25">
        <f t="shared" si="9"/>
        <v>15</v>
      </c>
      <c r="G25" s="2">
        <f>F25*Parameters!$B$1</f>
        <v>0.75</v>
      </c>
      <c r="H25" s="56">
        <f t="shared" si="10"/>
        <v>3000</v>
      </c>
      <c r="I25" s="56">
        <f>C25*Parameters!$B$4*E25</f>
        <v>-400</v>
      </c>
      <c r="J25" s="56">
        <f t="shared" si="11"/>
        <v>6600</v>
      </c>
      <c r="K25" s="56">
        <f>E25*Parameters!$B$2</f>
        <v>1000</v>
      </c>
      <c r="L25" s="56">
        <f t="shared" si="12"/>
        <v>1600</v>
      </c>
      <c r="M25" s="58">
        <f t="shared" si="13"/>
        <v>7200</v>
      </c>
      <c r="N25" s="56" t="str">
        <f t="shared" si="1"/>
        <v/>
      </c>
    </row>
    <row r="26" spans="1:14" x14ac:dyDescent="0.45">
      <c r="A26">
        <v>25</v>
      </c>
      <c r="B26">
        <f>'1-nogov-entervalues'!B26</f>
        <v>5</v>
      </c>
      <c r="C26" s="56">
        <f t="shared" si="8"/>
        <v>5000</v>
      </c>
      <c r="D26" s="59">
        <f>-B26*Parameters!$B$4*1000+Parameters!$B$2</f>
        <v>1500</v>
      </c>
      <c r="E26">
        <f t="shared" si="0"/>
        <v>1</v>
      </c>
      <c r="F26">
        <f t="shared" si="9"/>
        <v>15</v>
      </c>
      <c r="G26" s="2">
        <f>F26*Parameters!$B$1</f>
        <v>0.75</v>
      </c>
      <c r="H26" s="56">
        <f t="shared" si="10"/>
        <v>3750</v>
      </c>
      <c r="I26" s="56">
        <f>C26*Parameters!$B$4*E26</f>
        <v>-500</v>
      </c>
      <c r="J26" s="56">
        <f t="shared" si="11"/>
        <v>8250</v>
      </c>
      <c r="K26" s="56">
        <f>E26*Parameters!$B$2</f>
        <v>1000</v>
      </c>
      <c r="L26" s="56">
        <f t="shared" si="12"/>
        <v>1600</v>
      </c>
      <c r="M26" s="58">
        <f t="shared" si="13"/>
        <v>8850</v>
      </c>
      <c r="N26" s="56" t="str">
        <f t="shared" si="1"/>
        <v/>
      </c>
    </row>
    <row r="27" spans="1:14" x14ac:dyDescent="0.45">
      <c r="A27">
        <v>26</v>
      </c>
      <c r="B27">
        <f>'1-nogov-entervalues'!B27</f>
        <v>6</v>
      </c>
      <c r="C27" s="56">
        <f t="shared" si="8"/>
        <v>6000</v>
      </c>
      <c r="D27" s="59">
        <f>-B27*Parameters!$B$4*1000+Parameters!$B$2</f>
        <v>1600</v>
      </c>
      <c r="E27">
        <f t="shared" si="0"/>
        <v>0</v>
      </c>
      <c r="F27">
        <f t="shared" si="9"/>
        <v>15</v>
      </c>
      <c r="G27" s="2">
        <f>F27*Parameters!$B$1</f>
        <v>0.75</v>
      </c>
      <c r="H27" s="56">
        <f t="shared" si="10"/>
        <v>4500</v>
      </c>
      <c r="I27" s="56">
        <f>C27*Parameters!$B$4*E27</f>
        <v>0</v>
      </c>
      <c r="J27" s="56">
        <f t="shared" si="11"/>
        <v>10500</v>
      </c>
      <c r="K27" s="56">
        <f>E27*Parameters!$B$2</f>
        <v>0</v>
      </c>
      <c r="L27" s="56">
        <f t="shared" si="12"/>
        <v>0</v>
      </c>
      <c r="M27" s="58">
        <f t="shared" si="13"/>
        <v>10500</v>
      </c>
      <c r="N27" s="56">
        <f t="shared" si="1"/>
        <v>1600</v>
      </c>
    </row>
    <row r="28" spans="1:14" x14ac:dyDescent="0.45">
      <c r="A28">
        <v>27</v>
      </c>
      <c r="B28">
        <f>'1-nogov-entervalues'!B28</f>
        <v>7</v>
      </c>
      <c r="C28" s="56">
        <f t="shared" si="8"/>
        <v>7000</v>
      </c>
      <c r="D28" s="59">
        <f>-B28*Parameters!$B$4*1000+Parameters!$B$2</f>
        <v>1700</v>
      </c>
      <c r="E28">
        <f t="shared" si="0"/>
        <v>0</v>
      </c>
      <c r="F28">
        <f t="shared" si="9"/>
        <v>15</v>
      </c>
      <c r="G28" s="2">
        <f>F28*Parameters!$B$1</f>
        <v>0.75</v>
      </c>
      <c r="H28" s="56">
        <f t="shared" si="10"/>
        <v>5250</v>
      </c>
      <c r="I28" s="56">
        <f>C28*Parameters!$B$4*E28</f>
        <v>0</v>
      </c>
      <c r="J28" s="56">
        <f t="shared" si="11"/>
        <v>12250</v>
      </c>
      <c r="K28" s="56">
        <f>E28*Parameters!$B$2</f>
        <v>0</v>
      </c>
      <c r="L28" s="56">
        <f t="shared" si="12"/>
        <v>0</v>
      </c>
      <c r="M28" s="58">
        <f t="shared" si="13"/>
        <v>12250</v>
      </c>
      <c r="N28" s="56">
        <f t="shared" si="1"/>
        <v>1700</v>
      </c>
    </row>
    <row r="29" spans="1:14" x14ac:dyDescent="0.45">
      <c r="A29">
        <v>28</v>
      </c>
      <c r="B29">
        <f>'1-nogov-entervalues'!B29</f>
        <v>8</v>
      </c>
      <c r="C29" s="56">
        <f t="shared" si="8"/>
        <v>8000</v>
      </c>
      <c r="D29" s="59">
        <f>-B29*Parameters!$B$4*1000+Parameters!$B$2</f>
        <v>1800</v>
      </c>
      <c r="E29">
        <f t="shared" si="0"/>
        <v>0</v>
      </c>
      <c r="F29">
        <f t="shared" si="9"/>
        <v>15</v>
      </c>
      <c r="G29" s="2">
        <f>F29*Parameters!$B$1</f>
        <v>0.75</v>
      </c>
      <c r="H29" s="56">
        <f t="shared" si="10"/>
        <v>6000</v>
      </c>
      <c r="I29" s="56">
        <f>C29*Parameters!$B$4*E29</f>
        <v>0</v>
      </c>
      <c r="J29" s="56">
        <f t="shared" si="11"/>
        <v>14000</v>
      </c>
      <c r="K29" s="56">
        <f>E29*Parameters!$B$2</f>
        <v>0</v>
      </c>
      <c r="L29" s="56">
        <f t="shared" si="12"/>
        <v>0</v>
      </c>
      <c r="M29" s="58">
        <f t="shared" si="13"/>
        <v>14000</v>
      </c>
      <c r="N29" s="56">
        <f t="shared" si="1"/>
        <v>1800</v>
      </c>
    </row>
    <row r="30" spans="1:14" x14ac:dyDescent="0.45">
      <c r="A30">
        <v>29</v>
      </c>
      <c r="B30">
        <f>'1-nogov-entervalues'!B30</f>
        <v>9</v>
      </c>
      <c r="C30" s="56">
        <f t="shared" si="8"/>
        <v>9000</v>
      </c>
      <c r="D30" s="59">
        <f>-B30*Parameters!$B$4*1000+Parameters!$B$2</f>
        <v>1900</v>
      </c>
      <c r="E30">
        <f t="shared" si="0"/>
        <v>0</v>
      </c>
      <c r="F30">
        <f t="shared" si="9"/>
        <v>15</v>
      </c>
      <c r="G30" s="2">
        <f>F30*Parameters!$B$1</f>
        <v>0.75</v>
      </c>
      <c r="H30" s="56">
        <f t="shared" si="10"/>
        <v>6750</v>
      </c>
      <c r="I30" s="56">
        <f>C30*Parameters!$B$4*E30</f>
        <v>0</v>
      </c>
      <c r="J30" s="56">
        <f t="shared" si="11"/>
        <v>15750</v>
      </c>
      <c r="K30" s="56">
        <f>E30*Parameters!$B$2</f>
        <v>0</v>
      </c>
      <c r="L30" s="56">
        <f t="shared" si="12"/>
        <v>0</v>
      </c>
      <c r="M30" s="58">
        <f t="shared" si="13"/>
        <v>15750</v>
      </c>
      <c r="N30" s="56">
        <f t="shared" si="1"/>
        <v>1900</v>
      </c>
    </row>
    <row r="31" spans="1:14" x14ac:dyDescent="0.45">
      <c r="A31">
        <v>30</v>
      </c>
      <c r="B31">
        <f>'1-nogov-entervalues'!B31</f>
        <v>10</v>
      </c>
      <c r="C31" s="56">
        <f t="shared" si="8"/>
        <v>10000</v>
      </c>
      <c r="D31" s="59">
        <f>-B31*Parameters!$B$4*1000+Parameters!$B$2</f>
        <v>2000</v>
      </c>
      <c r="E31">
        <f t="shared" si="0"/>
        <v>0</v>
      </c>
      <c r="F31">
        <f t="shared" si="9"/>
        <v>15</v>
      </c>
      <c r="G31" s="2">
        <f>F31*Parameters!$B$1</f>
        <v>0.75</v>
      </c>
      <c r="H31" s="56">
        <f t="shared" si="10"/>
        <v>7500</v>
      </c>
      <c r="I31" s="56">
        <f>C31*Parameters!$B$4*E31</f>
        <v>0</v>
      </c>
      <c r="J31" s="56">
        <f t="shared" si="11"/>
        <v>17500</v>
      </c>
      <c r="K31" s="56">
        <f>E31*Parameters!$B$2</f>
        <v>0</v>
      </c>
      <c r="L31" s="56">
        <f t="shared" si="12"/>
        <v>0</v>
      </c>
      <c r="M31" s="58">
        <f t="shared" si="13"/>
        <v>17500</v>
      </c>
      <c r="N31" s="56">
        <f t="shared" si="1"/>
        <v>2000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1"/>
  <sheetViews>
    <sheetView workbookViewId="0">
      <selection activeCell="A2" sqref="A2"/>
    </sheetView>
  </sheetViews>
  <sheetFormatPr defaultRowHeight="14.25" x14ac:dyDescent="0.45"/>
  <cols>
    <col min="1" max="2" width="9.06640625" style="3"/>
  </cols>
  <sheetData>
    <row r="1" spans="1:2" x14ac:dyDescent="0.45">
      <c r="A1" s="13" t="s">
        <v>22</v>
      </c>
      <c r="B1" s="13" t="s">
        <v>11</v>
      </c>
    </row>
    <row r="2" spans="1:2" x14ac:dyDescent="0.45">
      <c r="A2" s="56">
        <f>'3-auction'!C2</f>
        <v>1000</v>
      </c>
      <c r="B2" s="56">
        <f>'3-auction'!D2</f>
        <v>1100</v>
      </c>
    </row>
    <row r="3" spans="1:2" x14ac:dyDescent="0.45">
      <c r="A3" s="56">
        <f>'3-auction'!C3</f>
        <v>2000</v>
      </c>
      <c r="B3" s="56">
        <f>'3-auction'!D3</f>
        <v>1200</v>
      </c>
    </row>
    <row r="4" spans="1:2" x14ac:dyDescent="0.45">
      <c r="A4" s="56">
        <f>'3-auction'!C4</f>
        <v>3000</v>
      </c>
      <c r="B4" s="56">
        <f>'3-auction'!D4</f>
        <v>1300</v>
      </c>
    </row>
    <row r="5" spans="1:2" x14ac:dyDescent="0.45">
      <c r="A5" s="56">
        <f>'3-auction'!C5</f>
        <v>4000</v>
      </c>
      <c r="B5" s="56">
        <f>'3-auction'!D5</f>
        <v>1400</v>
      </c>
    </row>
    <row r="6" spans="1:2" x14ac:dyDescent="0.45">
      <c r="A6" s="56">
        <f>'3-auction'!C6</f>
        <v>5000</v>
      </c>
      <c r="B6" s="56">
        <f>'3-auction'!D6</f>
        <v>1500</v>
      </c>
    </row>
    <row r="7" spans="1:2" x14ac:dyDescent="0.45">
      <c r="A7" s="56">
        <f>'3-auction'!C7</f>
        <v>6000</v>
      </c>
      <c r="B7" s="56">
        <f>'3-auction'!D7</f>
        <v>1600</v>
      </c>
    </row>
    <row r="8" spans="1:2" x14ac:dyDescent="0.45">
      <c r="A8" s="56">
        <f>'3-auction'!C8</f>
        <v>7000</v>
      </c>
      <c r="B8" s="56">
        <f>'3-auction'!D8</f>
        <v>1700</v>
      </c>
    </row>
    <row r="9" spans="1:2" x14ac:dyDescent="0.45">
      <c r="A9" s="56">
        <f>'3-auction'!C9</f>
        <v>8000</v>
      </c>
      <c r="B9" s="56">
        <f>'3-auction'!D9</f>
        <v>1800</v>
      </c>
    </row>
    <row r="10" spans="1:2" x14ac:dyDescent="0.45">
      <c r="A10" s="56">
        <f>'3-auction'!C10</f>
        <v>9000</v>
      </c>
      <c r="B10" s="56">
        <f>'3-auction'!D10</f>
        <v>1900</v>
      </c>
    </row>
    <row r="11" spans="1:2" x14ac:dyDescent="0.45">
      <c r="A11" s="56">
        <f>'3-auction'!C11</f>
        <v>10000</v>
      </c>
      <c r="B11" s="56">
        <f>'3-auction'!D11</f>
        <v>2000</v>
      </c>
    </row>
    <row r="12" spans="1:2" x14ac:dyDescent="0.45">
      <c r="A12" s="56">
        <f>'3-auction'!C12</f>
        <v>1000</v>
      </c>
      <c r="B12" s="56">
        <f>'3-auction'!D12</f>
        <v>1100</v>
      </c>
    </row>
    <row r="13" spans="1:2" x14ac:dyDescent="0.45">
      <c r="A13" s="56">
        <f>'3-auction'!C13</f>
        <v>2000</v>
      </c>
      <c r="B13" s="56">
        <f>'3-auction'!D13</f>
        <v>1200</v>
      </c>
    </row>
    <row r="14" spans="1:2" x14ac:dyDescent="0.45">
      <c r="A14" s="56">
        <f>'3-auction'!C14</f>
        <v>3000</v>
      </c>
      <c r="B14" s="56">
        <f>'3-auction'!D14</f>
        <v>1300</v>
      </c>
    </row>
    <row r="15" spans="1:2" x14ac:dyDescent="0.45">
      <c r="A15" s="56">
        <f>'3-auction'!C15</f>
        <v>4000</v>
      </c>
      <c r="B15" s="56">
        <f>'3-auction'!D15</f>
        <v>1400</v>
      </c>
    </row>
    <row r="16" spans="1:2" x14ac:dyDescent="0.45">
      <c r="A16" s="56">
        <f>'3-auction'!C16</f>
        <v>5000</v>
      </c>
      <c r="B16" s="56">
        <f>'3-auction'!D16</f>
        <v>1500</v>
      </c>
    </row>
    <row r="17" spans="1:2" x14ac:dyDescent="0.45">
      <c r="A17" s="56">
        <f>'3-auction'!C17</f>
        <v>6000</v>
      </c>
      <c r="B17" s="56">
        <f>'3-auction'!D17</f>
        <v>1600</v>
      </c>
    </row>
    <row r="18" spans="1:2" x14ac:dyDescent="0.45">
      <c r="A18" s="56">
        <f>'3-auction'!C18</f>
        <v>7000</v>
      </c>
      <c r="B18" s="56">
        <f>'3-auction'!D18</f>
        <v>1700</v>
      </c>
    </row>
    <row r="19" spans="1:2" x14ac:dyDescent="0.45">
      <c r="A19" s="56">
        <f>'3-auction'!C19</f>
        <v>8000</v>
      </c>
      <c r="B19" s="56">
        <f>'3-auction'!D19</f>
        <v>1800</v>
      </c>
    </row>
    <row r="20" spans="1:2" x14ac:dyDescent="0.45">
      <c r="A20" s="56">
        <f>'3-auction'!C20</f>
        <v>9000</v>
      </c>
      <c r="B20" s="56">
        <f>'3-auction'!D20</f>
        <v>1900</v>
      </c>
    </row>
    <row r="21" spans="1:2" x14ac:dyDescent="0.45">
      <c r="A21" s="56">
        <f>'3-auction'!C21</f>
        <v>10000</v>
      </c>
      <c r="B21" s="56">
        <f>'3-auction'!D21</f>
        <v>2000</v>
      </c>
    </row>
    <row r="22" spans="1:2" x14ac:dyDescent="0.45">
      <c r="A22" s="56">
        <f>'3-auction'!C22</f>
        <v>1000</v>
      </c>
      <c r="B22" s="56">
        <f>'3-auction'!D22</f>
        <v>1100</v>
      </c>
    </row>
    <row r="23" spans="1:2" x14ac:dyDescent="0.45">
      <c r="A23" s="56">
        <f>'3-auction'!C23</f>
        <v>2000</v>
      </c>
      <c r="B23" s="56">
        <f>'3-auction'!D23</f>
        <v>1200</v>
      </c>
    </row>
    <row r="24" spans="1:2" x14ac:dyDescent="0.45">
      <c r="A24" s="56">
        <f>'3-auction'!C24</f>
        <v>3000</v>
      </c>
      <c r="B24" s="56">
        <f>'3-auction'!D24</f>
        <v>1300</v>
      </c>
    </row>
    <row r="25" spans="1:2" x14ac:dyDescent="0.45">
      <c r="A25" s="56">
        <f>'3-auction'!C25</f>
        <v>4000</v>
      </c>
      <c r="B25" s="56">
        <f>'3-auction'!D25</f>
        <v>1400</v>
      </c>
    </row>
    <row r="26" spans="1:2" x14ac:dyDescent="0.45">
      <c r="A26" s="56">
        <f>'3-auction'!C26</f>
        <v>5000</v>
      </c>
      <c r="B26" s="56">
        <f>'3-auction'!D26</f>
        <v>1500</v>
      </c>
    </row>
    <row r="27" spans="1:2" x14ac:dyDescent="0.45">
      <c r="A27" s="56">
        <f>'3-auction'!C27</f>
        <v>6000</v>
      </c>
      <c r="B27" s="56">
        <f>'3-auction'!D27</f>
        <v>1600</v>
      </c>
    </row>
    <row r="28" spans="1:2" x14ac:dyDescent="0.45">
      <c r="A28" s="56">
        <f>'3-auction'!C28</f>
        <v>7000</v>
      </c>
      <c r="B28" s="56">
        <f>'3-auction'!D28</f>
        <v>1700</v>
      </c>
    </row>
    <row r="29" spans="1:2" x14ac:dyDescent="0.45">
      <c r="A29" s="56">
        <f>'3-auction'!C29</f>
        <v>8000</v>
      </c>
      <c r="B29" s="56">
        <f>'3-auction'!D29</f>
        <v>1800</v>
      </c>
    </row>
    <row r="30" spans="1:2" x14ac:dyDescent="0.45">
      <c r="A30" s="56">
        <f>'3-auction'!C30</f>
        <v>9000</v>
      </c>
      <c r="B30" s="56">
        <f>'3-auction'!D30</f>
        <v>1900</v>
      </c>
    </row>
    <row r="31" spans="1:2" x14ac:dyDescent="0.45">
      <c r="A31" s="56">
        <f>'3-auction'!C31</f>
        <v>10000</v>
      </c>
      <c r="B31" s="56">
        <f>'3-auction'!D31</f>
        <v>2000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4.25" x14ac:dyDescent="0.45"/>
  <cols>
    <col min="1" max="1" width="5.73046875" bestFit="1" customWidth="1"/>
    <col min="2" max="2" width="4.3984375" bestFit="1" customWidth="1"/>
    <col min="3" max="3" width="7.9296875" style="56" bestFit="1" customWidth="1"/>
    <col min="4" max="4" width="6.6640625" style="49" bestFit="1" customWidth="1"/>
    <col min="5" max="5" width="9.3984375" bestFit="1" customWidth="1"/>
    <col min="6" max="6" width="18.33203125" bestFit="1" customWidth="1"/>
    <col min="7" max="7" width="19" bestFit="1" customWidth="1"/>
    <col min="8" max="8" width="29.9296875" bestFit="1" customWidth="1"/>
    <col min="9" max="9" width="13.796875" style="3" bestFit="1" customWidth="1"/>
    <col min="10" max="10" width="12.19921875" style="3" bestFit="1" customWidth="1"/>
    <col min="11" max="11" width="12.33203125" style="3" bestFit="1" customWidth="1"/>
    <col min="12" max="12" width="11.265625" style="13" bestFit="1" customWidth="1"/>
    <col min="13" max="13" width="22.86328125" style="14" bestFit="1" customWidth="1"/>
    <col min="15" max="15" width="16.73046875" bestFit="1" customWidth="1"/>
    <col min="16" max="16" width="9.06640625" bestFit="1" customWidth="1"/>
    <col min="17" max="17" width="45.73046875" bestFit="1" customWidth="1"/>
  </cols>
  <sheetData>
    <row r="1" spans="1:17" ht="14.65" thickBot="1" x14ac:dyDescent="0.5">
      <c r="A1" s="5" t="s">
        <v>65</v>
      </c>
      <c r="B1" s="5" t="s">
        <v>0</v>
      </c>
      <c r="C1" s="55" t="s">
        <v>22</v>
      </c>
      <c r="D1" s="48" t="s">
        <v>66</v>
      </c>
      <c r="E1" s="5" t="s">
        <v>67</v>
      </c>
      <c r="F1" s="5" t="s">
        <v>69</v>
      </c>
      <c r="G1" s="5" t="s">
        <v>68</v>
      </c>
      <c r="H1" s="5" t="s">
        <v>78</v>
      </c>
      <c r="I1" s="6" t="s">
        <v>1</v>
      </c>
      <c r="J1" s="6" t="s">
        <v>8</v>
      </c>
      <c r="K1" s="6" t="s">
        <v>60</v>
      </c>
      <c r="L1" s="6" t="s">
        <v>2</v>
      </c>
      <c r="M1" s="15" t="s">
        <v>84</v>
      </c>
      <c r="O1" s="12" t="s">
        <v>5</v>
      </c>
      <c r="P1" s="58">
        <f>SUM(G:G)</f>
        <v>123750</v>
      </c>
    </row>
    <row r="2" spans="1:17" x14ac:dyDescent="0.45">
      <c r="A2">
        <v>1</v>
      </c>
      <c r="B2">
        <f>'1-nogov-entervalues'!B2</f>
        <v>1</v>
      </c>
      <c r="C2" s="56">
        <f>B2*1000</f>
        <v>1000</v>
      </c>
      <c r="D2" s="9"/>
      <c r="E2">
        <f>SUM(D:D)</f>
        <v>15</v>
      </c>
      <c r="F2" s="2">
        <f>E2*Parameters!$B$1</f>
        <v>0.75</v>
      </c>
      <c r="G2" s="56">
        <f t="shared" ref="G2:G31" si="0">F2*C2</f>
        <v>750</v>
      </c>
      <c r="H2" s="60" t="s">
        <v>62</v>
      </c>
      <c r="I2" s="56" t="e">
        <f t="shared" ref="I2:I31" si="1">C2+G2+H2</f>
        <v>#VALUE!</v>
      </c>
      <c r="J2" s="56">
        <f>D2*Parameters!$B$2</f>
        <v>0</v>
      </c>
      <c r="K2" s="56">
        <f>D2*Parameters!$B$3</f>
        <v>0</v>
      </c>
      <c r="L2" s="58" t="e">
        <f>I2+K2-J2</f>
        <v>#VALUE!</v>
      </c>
      <c r="M2" s="61">
        <f t="shared" ref="M2:M31" ca="1" si="2">C2*$P$10*D2</f>
        <v>0</v>
      </c>
      <c r="O2" s="12" t="s">
        <v>8</v>
      </c>
      <c r="P2" s="58">
        <f>SUM(J:J)</f>
        <v>15000</v>
      </c>
    </row>
    <row r="3" spans="1:17" x14ac:dyDescent="0.45">
      <c r="A3">
        <v>2</v>
      </c>
      <c r="B3">
        <f>'1-nogov-entervalues'!B3</f>
        <v>2</v>
      </c>
      <c r="C3" s="56">
        <f t="shared" ref="C3:C21" si="3">B3*1000</f>
        <v>2000</v>
      </c>
      <c r="D3" s="9">
        <v>1</v>
      </c>
      <c r="E3">
        <f t="shared" ref="E3:E21" si="4">SUM(D:D)</f>
        <v>15</v>
      </c>
      <c r="F3" s="2">
        <f>E3*Parameters!$B$1</f>
        <v>0.75</v>
      </c>
      <c r="G3" s="56">
        <f t="shared" si="0"/>
        <v>1500</v>
      </c>
      <c r="H3" s="60" t="s">
        <v>62</v>
      </c>
      <c r="I3" s="56" t="e">
        <f t="shared" si="1"/>
        <v>#VALUE!</v>
      </c>
      <c r="J3" s="56">
        <f>D3*Parameters!$B$2</f>
        <v>1000</v>
      </c>
      <c r="K3" s="56">
        <f>D3*Parameters!$B$3</f>
        <v>1500</v>
      </c>
      <c r="L3" s="58" t="e">
        <f t="shared" ref="L3:L21" si="5">I3+K3-J3</f>
        <v>#VALUE!</v>
      </c>
      <c r="M3" s="61">
        <f t="shared" ca="1" si="2"/>
        <v>200</v>
      </c>
      <c r="O3" s="12" t="s">
        <v>9</v>
      </c>
      <c r="P3" s="58">
        <f>SUM(H:H)</f>
        <v>0</v>
      </c>
    </row>
    <row r="4" spans="1:17" x14ac:dyDescent="0.45">
      <c r="A4">
        <v>3</v>
      </c>
      <c r="B4">
        <f>'1-nogov-entervalues'!B4</f>
        <v>3</v>
      </c>
      <c r="C4" s="56">
        <f t="shared" si="3"/>
        <v>3000</v>
      </c>
      <c r="D4" s="9"/>
      <c r="E4">
        <f t="shared" si="4"/>
        <v>15</v>
      </c>
      <c r="F4" s="2">
        <f>E4*Parameters!$B$1</f>
        <v>0.75</v>
      </c>
      <c r="G4" s="56">
        <f t="shared" si="0"/>
        <v>2250</v>
      </c>
      <c r="H4" s="60" t="s">
        <v>62</v>
      </c>
      <c r="I4" s="56" t="e">
        <f t="shared" si="1"/>
        <v>#VALUE!</v>
      </c>
      <c r="J4" s="56">
        <f>D4*Parameters!$B$2</f>
        <v>0</v>
      </c>
      <c r="K4" s="56">
        <f>D4*Parameters!$B$3</f>
        <v>0</v>
      </c>
      <c r="L4" s="58" t="e">
        <f t="shared" si="5"/>
        <v>#VALUE!</v>
      </c>
      <c r="M4" s="61">
        <f t="shared" ca="1" si="2"/>
        <v>0</v>
      </c>
      <c r="O4" s="12" t="s">
        <v>10</v>
      </c>
      <c r="P4" s="58">
        <f>P1-P2+P3</f>
        <v>108750</v>
      </c>
    </row>
    <row r="5" spans="1:17" x14ac:dyDescent="0.45">
      <c r="A5">
        <v>4</v>
      </c>
      <c r="B5">
        <f>'1-nogov-entervalues'!B5</f>
        <v>4</v>
      </c>
      <c r="C5" s="56">
        <f t="shared" si="3"/>
        <v>4000</v>
      </c>
      <c r="D5" s="9">
        <v>1</v>
      </c>
      <c r="E5">
        <f t="shared" si="4"/>
        <v>15</v>
      </c>
      <c r="F5" s="2">
        <f>E5*Parameters!$B$1</f>
        <v>0.75</v>
      </c>
      <c r="G5" s="56">
        <f t="shared" si="0"/>
        <v>3000</v>
      </c>
      <c r="H5" s="60" t="s">
        <v>62</v>
      </c>
      <c r="I5" s="56" t="e">
        <f t="shared" si="1"/>
        <v>#VALUE!</v>
      </c>
      <c r="J5" s="56">
        <f>D5*Parameters!$B$2</f>
        <v>1000</v>
      </c>
      <c r="K5" s="56">
        <f>D5*Parameters!$B$3</f>
        <v>1500</v>
      </c>
      <c r="L5" s="58" t="e">
        <f t="shared" si="5"/>
        <v>#VALUE!</v>
      </c>
      <c r="M5" s="61">
        <f t="shared" ca="1" si="2"/>
        <v>400</v>
      </c>
      <c r="O5" s="12" t="s">
        <v>59</v>
      </c>
      <c r="P5" s="58">
        <f>SUM(K:K)</f>
        <v>22500</v>
      </c>
    </row>
    <row r="6" spans="1:17" x14ac:dyDescent="0.45">
      <c r="A6">
        <v>5</v>
      </c>
      <c r="B6">
        <f>'1-nogov-entervalues'!B6</f>
        <v>5</v>
      </c>
      <c r="C6" s="56">
        <f t="shared" si="3"/>
        <v>5000</v>
      </c>
      <c r="D6" s="9"/>
      <c r="E6">
        <f t="shared" si="4"/>
        <v>15</v>
      </c>
      <c r="F6" s="2">
        <f>E6*Parameters!$B$1</f>
        <v>0.75</v>
      </c>
      <c r="G6" s="56">
        <f t="shared" si="0"/>
        <v>3750</v>
      </c>
      <c r="H6" s="60" t="s">
        <v>62</v>
      </c>
      <c r="I6" s="56" t="e">
        <f t="shared" si="1"/>
        <v>#VALUE!</v>
      </c>
      <c r="J6" s="56">
        <f>D6*Parameters!$B$2</f>
        <v>0</v>
      </c>
      <c r="K6" s="56">
        <f>D6*Parameters!$B$3</f>
        <v>0</v>
      </c>
      <c r="L6" s="58" t="e">
        <f t="shared" si="5"/>
        <v>#VALUE!</v>
      </c>
      <c r="M6" s="61">
        <f t="shared" ca="1" si="2"/>
        <v>0</v>
      </c>
    </row>
    <row r="7" spans="1:17" x14ac:dyDescent="0.45">
      <c r="A7">
        <v>6</v>
      </c>
      <c r="B7">
        <f>'1-nogov-entervalues'!B7</f>
        <v>6</v>
      </c>
      <c r="C7" s="56">
        <f t="shared" si="3"/>
        <v>6000</v>
      </c>
      <c r="D7" s="9">
        <v>1</v>
      </c>
      <c r="E7">
        <f t="shared" si="4"/>
        <v>15</v>
      </c>
      <c r="F7" s="2">
        <f>E7*Parameters!$B$1</f>
        <v>0.75</v>
      </c>
      <c r="G7" s="56">
        <f t="shared" si="0"/>
        <v>4500</v>
      </c>
      <c r="H7" s="60" t="s">
        <v>62</v>
      </c>
      <c r="I7" s="56" t="e">
        <f t="shared" si="1"/>
        <v>#VALUE!</v>
      </c>
      <c r="J7" s="56">
        <f>D7*Parameters!$B$2</f>
        <v>1000</v>
      </c>
      <c r="K7" s="56">
        <f>D7*Parameters!$B$3</f>
        <v>1500</v>
      </c>
      <c r="L7" s="58" t="e">
        <f t="shared" si="5"/>
        <v>#VALUE!</v>
      </c>
      <c r="M7" s="61">
        <f t="shared" ca="1" si="2"/>
        <v>600</v>
      </c>
      <c r="P7" s="3"/>
    </row>
    <row r="8" spans="1:17" x14ac:dyDescent="0.45">
      <c r="A8">
        <v>7</v>
      </c>
      <c r="B8">
        <f>'1-nogov-entervalues'!B8</f>
        <v>7</v>
      </c>
      <c r="C8" s="56">
        <f t="shared" si="3"/>
        <v>7000</v>
      </c>
      <c r="D8" s="9"/>
      <c r="E8">
        <f t="shared" si="4"/>
        <v>15</v>
      </c>
      <c r="F8" s="2">
        <f>E8*Parameters!$B$1</f>
        <v>0.75</v>
      </c>
      <c r="G8" s="56">
        <f t="shared" si="0"/>
        <v>5250</v>
      </c>
      <c r="H8" s="60" t="s">
        <v>62</v>
      </c>
      <c r="I8" s="56" t="e">
        <f t="shared" si="1"/>
        <v>#VALUE!</v>
      </c>
      <c r="J8" s="56">
        <f>D8*Parameters!$B$2</f>
        <v>0</v>
      </c>
      <c r="K8" s="56">
        <f>D8*Parameters!$B$3</f>
        <v>0</v>
      </c>
      <c r="L8" s="58" t="e">
        <f t="shared" si="5"/>
        <v>#VALUE!</v>
      </c>
      <c r="M8" s="61">
        <f t="shared" ca="1" si="2"/>
        <v>0</v>
      </c>
      <c r="P8" s="3"/>
    </row>
    <row r="9" spans="1:17" x14ac:dyDescent="0.45">
      <c r="A9">
        <v>8</v>
      </c>
      <c r="B9">
        <f>'1-nogov-entervalues'!B9</f>
        <v>8</v>
      </c>
      <c r="C9" s="56">
        <f t="shared" si="3"/>
        <v>8000</v>
      </c>
      <c r="D9" s="9">
        <v>1</v>
      </c>
      <c r="E9">
        <f t="shared" si="4"/>
        <v>15</v>
      </c>
      <c r="F9" s="2">
        <f>E9*Parameters!$B$1</f>
        <v>0.75</v>
      </c>
      <c r="G9" s="56">
        <f t="shared" si="0"/>
        <v>6000</v>
      </c>
      <c r="H9" s="60" t="s">
        <v>62</v>
      </c>
      <c r="I9" s="56" t="e">
        <f t="shared" si="1"/>
        <v>#VALUE!</v>
      </c>
      <c r="J9" s="56">
        <f>D9*Parameters!$B$2</f>
        <v>1000</v>
      </c>
      <c r="K9" s="56">
        <f>D9*Parameters!$B$3</f>
        <v>1500</v>
      </c>
      <c r="L9" s="58" t="e">
        <f t="shared" si="5"/>
        <v>#VALUE!</v>
      </c>
      <c r="M9" s="61">
        <f t="shared" ca="1" si="2"/>
        <v>800</v>
      </c>
    </row>
    <row r="10" spans="1:17" x14ac:dyDescent="0.45">
      <c r="A10">
        <v>9</v>
      </c>
      <c r="B10">
        <f>'1-nogov-entervalues'!B10</f>
        <v>9</v>
      </c>
      <c r="C10" s="56">
        <f t="shared" si="3"/>
        <v>9000</v>
      </c>
      <c r="D10" s="9"/>
      <c r="E10">
        <f t="shared" si="4"/>
        <v>15</v>
      </c>
      <c r="F10" s="2">
        <f>E10*Parameters!$B$1</f>
        <v>0.75</v>
      </c>
      <c r="G10" s="56">
        <f t="shared" si="0"/>
        <v>6750</v>
      </c>
      <c r="H10" s="60" t="s">
        <v>62</v>
      </c>
      <c r="I10" s="56" t="e">
        <f t="shared" si="1"/>
        <v>#VALUE!</v>
      </c>
      <c r="J10" s="56">
        <f>D10*Parameters!$B$2</f>
        <v>0</v>
      </c>
      <c r="K10" s="56">
        <f>D10*Parameters!$B$3</f>
        <v>0</v>
      </c>
      <c r="L10" s="58" t="e">
        <f t="shared" si="5"/>
        <v>#VALUE!</v>
      </c>
      <c r="M10" s="61">
        <f t="shared" ca="1" si="2"/>
        <v>0</v>
      </c>
      <c r="O10" t="s">
        <v>13</v>
      </c>
      <c r="P10" s="7">
        <f ca="1">IF(RAND()&lt;0.5,-0.3,0.1)</f>
        <v>0.1</v>
      </c>
      <c r="Q10" t="s">
        <v>14</v>
      </c>
    </row>
    <row r="11" spans="1:17" x14ac:dyDescent="0.45">
      <c r="A11">
        <v>10</v>
      </c>
      <c r="B11">
        <f>'1-nogov-entervalues'!B11</f>
        <v>10</v>
      </c>
      <c r="C11" s="56">
        <f t="shared" si="3"/>
        <v>10000</v>
      </c>
      <c r="D11" s="9">
        <v>1</v>
      </c>
      <c r="E11">
        <f t="shared" si="4"/>
        <v>15</v>
      </c>
      <c r="F11" s="2">
        <f>E11*Parameters!$B$1</f>
        <v>0.75</v>
      </c>
      <c r="G11" s="56">
        <f t="shared" si="0"/>
        <v>7500</v>
      </c>
      <c r="H11" s="60" t="s">
        <v>62</v>
      </c>
      <c r="I11" s="56" t="e">
        <f t="shared" si="1"/>
        <v>#VALUE!</v>
      </c>
      <c r="J11" s="56">
        <f>D11*Parameters!$B$2</f>
        <v>1000</v>
      </c>
      <c r="K11" s="56">
        <f>D11*Parameters!$B$3</f>
        <v>1500</v>
      </c>
      <c r="L11" s="58" t="e">
        <f t="shared" si="5"/>
        <v>#VALUE!</v>
      </c>
      <c r="M11" s="61">
        <f t="shared" ca="1" si="2"/>
        <v>1000</v>
      </c>
      <c r="Q11" t="s">
        <v>15</v>
      </c>
    </row>
    <row r="12" spans="1:17" x14ac:dyDescent="0.45">
      <c r="A12">
        <v>11</v>
      </c>
      <c r="B12">
        <f>'1-nogov-entervalues'!B12</f>
        <v>1</v>
      </c>
      <c r="C12" s="56">
        <f t="shared" si="3"/>
        <v>1000</v>
      </c>
      <c r="D12" s="9"/>
      <c r="E12">
        <f t="shared" si="4"/>
        <v>15</v>
      </c>
      <c r="F12" s="2">
        <f>E12*Parameters!$B$1</f>
        <v>0.75</v>
      </c>
      <c r="G12" s="56">
        <f t="shared" si="0"/>
        <v>750</v>
      </c>
      <c r="H12" s="60" t="s">
        <v>62</v>
      </c>
      <c r="I12" s="56" t="e">
        <f t="shared" si="1"/>
        <v>#VALUE!</v>
      </c>
      <c r="J12" s="56">
        <f>D12*Parameters!$B$2</f>
        <v>0</v>
      </c>
      <c r="K12" s="56">
        <f>D12*Parameters!$B$3</f>
        <v>0</v>
      </c>
      <c r="L12" s="58" t="e">
        <f t="shared" si="5"/>
        <v>#VALUE!</v>
      </c>
      <c r="M12" s="61">
        <f t="shared" ca="1" si="2"/>
        <v>0</v>
      </c>
    </row>
    <row r="13" spans="1:17" x14ac:dyDescent="0.45">
      <c r="A13">
        <v>12</v>
      </c>
      <c r="B13">
        <f>'1-nogov-entervalues'!B13</f>
        <v>2</v>
      </c>
      <c r="C13" s="56">
        <f t="shared" si="3"/>
        <v>2000</v>
      </c>
      <c r="D13" s="9">
        <v>1</v>
      </c>
      <c r="E13">
        <f t="shared" si="4"/>
        <v>15</v>
      </c>
      <c r="F13" s="2">
        <f>E13*Parameters!$B$1</f>
        <v>0.75</v>
      </c>
      <c r="G13" s="56">
        <f t="shared" si="0"/>
        <v>1500</v>
      </c>
      <c r="H13" s="60" t="s">
        <v>62</v>
      </c>
      <c r="I13" s="56" t="e">
        <f t="shared" si="1"/>
        <v>#VALUE!</v>
      </c>
      <c r="J13" s="56">
        <f>D13*Parameters!$B$2</f>
        <v>1000</v>
      </c>
      <c r="K13" s="56">
        <f>D13*Parameters!$B$3</f>
        <v>1500</v>
      </c>
      <c r="L13" s="58" t="e">
        <f t="shared" si="5"/>
        <v>#VALUE!</v>
      </c>
      <c r="M13" s="61">
        <f t="shared" ca="1" si="2"/>
        <v>200</v>
      </c>
      <c r="Q13" s="4" t="s">
        <v>83</v>
      </c>
    </row>
    <row r="14" spans="1:17" x14ac:dyDescent="0.45">
      <c r="A14">
        <v>13</v>
      </c>
      <c r="B14">
        <f>'1-nogov-entervalues'!B14</f>
        <v>3</v>
      </c>
      <c r="C14" s="56">
        <f t="shared" si="3"/>
        <v>3000</v>
      </c>
      <c r="D14" s="9"/>
      <c r="E14">
        <f t="shared" si="4"/>
        <v>15</v>
      </c>
      <c r="F14" s="2">
        <f>E14*Parameters!$B$1</f>
        <v>0.75</v>
      </c>
      <c r="G14" s="56">
        <f t="shared" si="0"/>
        <v>2250</v>
      </c>
      <c r="H14" s="60" t="s">
        <v>62</v>
      </c>
      <c r="I14" s="56" t="e">
        <f t="shared" si="1"/>
        <v>#VALUE!</v>
      </c>
      <c r="J14" s="56">
        <f>D14*Parameters!$B$2</f>
        <v>0</v>
      </c>
      <c r="K14" s="56">
        <f>D14*Parameters!$B$3</f>
        <v>0</v>
      </c>
      <c r="L14" s="58" t="e">
        <f t="shared" si="5"/>
        <v>#VALUE!</v>
      </c>
      <c r="M14" s="61">
        <f t="shared" ca="1" si="2"/>
        <v>0</v>
      </c>
      <c r="Q14" t="s">
        <v>25</v>
      </c>
    </row>
    <row r="15" spans="1:17" x14ac:dyDescent="0.45">
      <c r="A15">
        <v>14</v>
      </c>
      <c r="B15">
        <f>'1-nogov-entervalues'!B15</f>
        <v>4</v>
      </c>
      <c r="C15" s="56">
        <f t="shared" si="3"/>
        <v>4000</v>
      </c>
      <c r="D15" s="9">
        <v>1</v>
      </c>
      <c r="E15">
        <f t="shared" si="4"/>
        <v>15</v>
      </c>
      <c r="F15" s="2">
        <f>E15*Parameters!$B$1</f>
        <v>0.75</v>
      </c>
      <c r="G15" s="56">
        <f t="shared" si="0"/>
        <v>3000</v>
      </c>
      <c r="H15" s="60" t="s">
        <v>62</v>
      </c>
      <c r="I15" s="56" t="e">
        <f t="shared" si="1"/>
        <v>#VALUE!</v>
      </c>
      <c r="J15" s="56">
        <f>D15*Parameters!$B$2</f>
        <v>1000</v>
      </c>
      <c r="K15" s="56">
        <f>D15*Parameters!$B$3</f>
        <v>1500</v>
      </c>
      <c r="L15" s="58" t="e">
        <f t="shared" si="5"/>
        <v>#VALUE!</v>
      </c>
      <c r="M15" s="61">
        <f t="shared" ca="1" si="2"/>
        <v>400</v>
      </c>
      <c r="Q15" t="s">
        <v>26</v>
      </c>
    </row>
    <row r="16" spans="1:17" x14ac:dyDescent="0.45">
      <c r="A16">
        <v>15</v>
      </c>
      <c r="B16">
        <f>'1-nogov-entervalues'!B16</f>
        <v>5</v>
      </c>
      <c r="C16" s="56">
        <f t="shared" si="3"/>
        <v>5000</v>
      </c>
      <c r="D16" s="9"/>
      <c r="E16">
        <f t="shared" si="4"/>
        <v>15</v>
      </c>
      <c r="F16" s="2">
        <f>E16*Parameters!$B$1</f>
        <v>0.75</v>
      </c>
      <c r="G16" s="56">
        <f t="shared" si="0"/>
        <v>3750</v>
      </c>
      <c r="H16" s="60" t="s">
        <v>62</v>
      </c>
      <c r="I16" s="56" t="e">
        <f t="shared" si="1"/>
        <v>#VALUE!</v>
      </c>
      <c r="J16" s="56">
        <f>D16*Parameters!$B$2</f>
        <v>0</v>
      </c>
      <c r="K16" s="56">
        <f>D16*Parameters!$B$3</f>
        <v>0</v>
      </c>
      <c r="L16" s="58" t="e">
        <f t="shared" si="5"/>
        <v>#VALUE!</v>
      </c>
      <c r="M16" s="61">
        <f t="shared" ca="1" si="2"/>
        <v>0</v>
      </c>
    </row>
    <row r="17" spans="1:13" x14ac:dyDescent="0.45">
      <c r="A17">
        <v>16</v>
      </c>
      <c r="B17">
        <f>'1-nogov-entervalues'!B17</f>
        <v>6</v>
      </c>
      <c r="C17" s="56">
        <f t="shared" si="3"/>
        <v>6000</v>
      </c>
      <c r="D17" s="9">
        <v>1</v>
      </c>
      <c r="E17">
        <f t="shared" si="4"/>
        <v>15</v>
      </c>
      <c r="F17" s="2">
        <f>E17*Parameters!$B$1</f>
        <v>0.75</v>
      </c>
      <c r="G17" s="56">
        <f t="shared" si="0"/>
        <v>4500</v>
      </c>
      <c r="H17" s="60" t="s">
        <v>62</v>
      </c>
      <c r="I17" s="56" t="e">
        <f t="shared" si="1"/>
        <v>#VALUE!</v>
      </c>
      <c r="J17" s="56">
        <f>D17*Parameters!$B$2</f>
        <v>1000</v>
      </c>
      <c r="K17" s="56">
        <f>D17*Parameters!$B$3</f>
        <v>1500</v>
      </c>
      <c r="L17" s="58" t="e">
        <f t="shared" si="5"/>
        <v>#VALUE!</v>
      </c>
      <c r="M17" s="61">
        <f t="shared" ca="1" si="2"/>
        <v>600</v>
      </c>
    </row>
    <row r="18" spans="1:13" x14ac:dyDescent="0.45">
      <c r="A18">
        <v>17</v>
      </c>
      <c r="B18">
        <f>'1-nogov-entervalues'!B18</f>
        <v>7</v>
      </c>
      <c r="C18" s="56">
        <f t="shared" si="3"/>
        <v>7000</v>
      </c>
      <c r="D18" s="9"/>
      <c r="E18">
        <f t="shared" si="4"/>
        <v>15</v>
      </c>
      <c r="F18" s="2">
        <f>E18*Parameters!$B$1</f>
        <v>0.75</v>
      </c>
      <c r="G18" s="56">
        <f t="shared" si="0"/>
        <v>5250</v>
      </c>
      <c r="H18" s="60" t="s">
        <v>62</v>
      </c>
      <c r="I18" s="56" t="e">
        <f t="shared" si="1"/>
        <v>#VALUE!</v>
      </c>
      <c r="J18" s="56">
        <f>D18*Parameters!$B$2</f>
        <v>0</v>
      </c>
      <c r="K18" s="56">
        <f>D18*Parameters!$B$3</f>
        <v>0</v>
      </c>
      <c r="L18" s="58" t="e">
        <f t="shared" si="5"/>
        <v>#VALUE!</v>
      </c>
      <c r="M18" s="61">
        <f t="shared" ca="1" si="2"/>
        <v>0</v>
      </c>
    </row>
    <row r="19" spans="1:13" x14ac:dyDescent="0.45">
      <c r="A19">
        <v>18</v>
      </c>
      <c r="B19">
        <f>'1-nogov-entervalues'!B19</f>
        <v>8</v>
      </c>
      <c r="C19" s="56">
        <f t="shared" si="3"/>
        <v>8000</v>
      </c>
      <c r="D19" s="9">
        <v>1</v>
      </c>
      <c r="E19">
        <f t="shared" si="4"/>
        <v>15</v>
      </c>
      <c r="F19" s="2">
        <f>E19*Parameters!$B$1</f>
        <v>0.75</v>
      </c>
      <c r="G19" s="56">
        <f t="shared" si="0"/>
        <v>6000</v>
      </c>
      <c r="H19" s="60" t="s">
        <v>62</v>
      </c>
      <c r="I19" s="56" t="e">
        <f t="shared" si="1"/>
        <v>#VALUE!</v>
      </c>
      <c r="J19" s="56">
        <f>D19*Parameters!$B$2</f>
        <v>1000</v>
      </c>
      <c r="K19" s="56">
        <f>D19*Parameters!$B$3</f>
        <v>1500</v>
      </c>
      <c r="L19" s="58" t="e">
        <f t="shared" si="5"/>
        <v>#VALUE!</v>
      </c>
      <c r="M19" s="61">
        <f t="shared" ca="1" si="2"/>
        <v>800</v>
      </c>
    </row>
    <row r="20" spans="1:13" x14ac:dyDescent="0.45">
      <c r="A20">
        <v>19</v>
      </c>
      <c r="B20">
        <f>'1-nogov-entervalues'!B20</f>
        <v>9</v>
      </c>
      <c r="C20" s="56">
        <f t="shared" si="3"/>
        <v>9000</v>
      </c>
      <c r="D20" s="9"/>
      <c r="E20">
        <f t="shared" si="4"/>
        <v>15</v>
      </c>
      <c r="F20" s="2">
        <f>E20*Parameters!$B$1</f>
        <v>0.75</v>
      </c>
      <c r="G20" s="56">
        <f t="shared" si="0"/>
        <v>6750</v>
      </c>
      <c r="H20" s="60" t="s">
        <v>62</v>
      </c>
      <c r="I20" s="56" t="e">
        <f t="shared" si="1"/>
        <v>#VALUE!</v>
      </c>
      <c r="J20" s="56">
        <f>D20*Parameters!$B$2</f>
        <v>0</v>
      </c>
      <c r="K20" s="56">
        <f>D20*Parameters!$B$3</f>
        <v>0</v>
      </c>
      <c r="L20" s="58" t="e">
        <f t="shared" si="5"/>
        <v>#VALUE!</v>
      </c>
      <c r="M20" s="61">
        <f t="shared" ca="1" si="2"/>
        <v>0</v>
      </c>
    </row>
    <row r="21" spans="1:13" x14ac:dyDescent="0.45">
      <c r="A21">
        <v>20</v>
      </c>
      <c r="B21">
        <f>'1-nogov-entervalues'!B21</f>
        <v>10</v>
      </c>
      <c r="C21" s="56">
        <f t="shared" si="3"/>
        <v>10000</v>
      </c>
      <c r="D21" s="9">
        <v>1</v>
      </c>
      <c r="E21">
        <f t="shared" si="4"/>
        <v>15</v>
      </c>
      <c r="F21" s="2">
        <f>E21*Parameters!$B$1</f>
        <v>0.75</v>
      </c>
      <c r="G21" s="56">
        <f t="shared" si="0"/>
        <v>7500</v>
      </c>
      <c r="H21" s="60" t="s">
        <v>62</v>
      </c>
      <c r="I21" s="56" t="e">
        <f t="shared" si="1"/>
        <v>#VALUE!</v>
      </c>
      <c r="J21" s="56">
        <f>D21*Parameters!$B$2</f>
        <v>1000</v>
      </c>
      <c r="K21" s="56">
        <f>D21*Parameters!$B$3</f>
        <v>1500</v>
      </c>
      <c r="L21" s="58" t="e">
        <f t="shared" si="5"/>
        <v>#VALUE!</v>
      </c>
      <c r="M21" s="61">
        <f t="shared" ca="1" si="2"/>
        <v>1000</v>
      </c>
    </row>
    <row r="22" spans="1:13" x14ac:dyDescent="0.45">
      <c r="A22">
        <v>21</v>
      </c>
      <c r="B22">
        <f>'1-nogov-entervalues'!B22</f>
        <v>1</v>
      </c>
      <c r="C22" s="56">
        <f>B22*1000</f>
        <v>1000</v>
      </c>
      <c r="D22" s="9"/>
      <c r="E22">
        <f>SUM(D:D)</f>
        <v>15</v>
      </c>
      <c r="F22" s="2">
        <f>E22*Parameters!$B$1</f>
        <v>0.75</v>
      </c>
      <c r="G22" s="56">
        <f t="shared" si="0"/>
        <v>750</v>
      </c>
      <c r="H22" s="60" t="s">
        <v>62</v>
      </c>
      <c r="I22" s="56" t="e">
        <f t="shared" si="1"/>
        <v>#VALUE!</v>
      </c>
      <c r="J22" s="56">
        <f>D22*Parameters!$B$2</f>
        <v>0</v>
      </c>
      <c r="K22" s="56">
        <f>D22*Parameters!$B$3</f>
        <v>0</v>
      </c>
      <c r="L22" s="58" t="e">
        <f>I22+K22-J22</f>
        <v>#VALUE!</v>
      </c>
      <c r="M22" s="61">
        <f t="shared" ca="1" si="2"/>
        <v>0</v>
      </c>
    </row>
    <row r="23" spans="1:13" x14ac:dyDescent="0.45">
      <c r="A23">
        <v>22</v>
      </c>
      <c r="B23">
        <f>'1-nogov-entervalues'!B23</f>
        <v>2</v>
      </c>
      <c r="C23" s="56">
        <f t="shared" ref="C23:C31" si="6">B23*1000</f>
        <v>2000</v>
      </c>
      <c r="D23" s="9">
        <v>1</v>
      </c>
      <c r="E23">
        <f t="shared" ref="E23:E31" si="7">SUM(D:D)</f>
        <v>15</v>
      </c>
      <c r="F23" s="2">
        <f>E23*Parameters!$B$1</f>
        <v>0.75</v>
      </c>
      <c r="G23" s="56">
        <f t="shared" si="0"/>
        <v>1500</v>
      </c>
      <c r="H23" s="60" t="s">
        <v>62</v>
      </c>
      <c r="I23" s="56" t="e">
        <f t="shared" si="1"/>
        <v>#VALUE!</v>
      </c>
      <c r="J23" s="56">
        <f>D23*Parameters!$B$2</f>
        <v>1000</v>
      </c>
      <c r="K23" s="56">
        <f>D23*Parameters!$B$3</f>
        <v>1500</v>
      </c>
      <c r="L23" s="58" t="e">
        <f t="shared" ref="L23:L31" si="8">I23+K23-J23</f>
        <v>#VALUE!</v>
      </c>
      <c r="M23" s="61">
        <f t="shared" ca="1" si="2"/>
        <v>200</v>
      </c>
    </row>
    <row r="24" spans="1:13" x14ac:dyDescent="0.45">
      <c r="A24">
        <v>23</v>
      </c>
      <c r="B24">
        <f>'1-nogov-entervalues'!B24</f>
        <v>3</v>
      </c>
      <c r="C24" s="56">
        <f t="shared" si="6"/>
        <v>3000</v>
      </c>
      <c r="D24" s="9"/>
      <c r="E24">
        <f t="shared" si="7"/>
        <v>15</v>
      </c>
      <c r="F24" s="2">
        <f>E24*Parameters!$B$1</f>
        <v>0.75</v>
      </c>
      <c r="G24" s="56">
        <f t="shared" si="0"/>
        <v>2250</v>
      </c>
      <c r="H24" s="60" t="s">
        <v>62</v>
      </c>
      <c r="I24" s="56" t="e">
        <f t="shared" si="1"/>
        <v>#VALUE!</v>
      </c>
      <c r="J24" s="56">
        <f>D24*Parameters!$B$2</f>
        <v>0</v>
      </c>
      <c r="K24" s="56">
        <f>D24*Parameters!$B$3</f>
        <v>0</v>
      </c>
      <c r="L24" s="58" t="e">
        <f t="shared" si="8"/>
        <v>#VALUE!</v>
      </c>
      <c r="M24" s="61">
        <f t="shared" ca="1" si="2"/>
        <v>0</v>
      </c>
    </row>
    <row r="25" spans="1:13" x14ac:dyDescent="0.45">
      <c r="A25">
        <v>24</v>
      </c>
      <c r="B25">
        <f>'1-nogov-entervalues'!B25</f>
        <v>4</v>
      </c>
      <c r="C25" s="56">
        <f t="shared" si="6"/>
        <v>4000</v>
      </c>
      <c r="D25" s="9">
        <v>1</v>
      </c>
      <c r="E25">
        <f t="shared" si="7"/>
        <v>15</v>
      </c>
      <c r="F25" s="2">
        <f>E25*Parameters!$B$1</f>
        <v>0.75</v>
      </c>
      <c r="G25" s="56">
        <f t="shared" si="0"/>
        <v>3000</v>
      </c>
      <c r="H25" s="60" t="s">
        <v>62</v>
      </c>
      <c r="I25" s="56" t="e">
        <f t="shared" si="1"/>
        <v>#VALUE!</v>
      </c>
      <c r="J25" s="56">
        <f>D25*Parameters!$B$2</f>
        <v>1000</v>
      </c>
      <c r="K25" s="56">
        <f>D25*Parameters!$B$3</f>
        <v>1500</v>
      </c>
      <c r="L25" s="58" t="e">
        <f t="shared" si="8"/>
        <v>#VALUE!</v>
      </c>
      <c r="M25" s="61">
        <f t="shared" ca="1" si="2"/>
        <v>400</v>
      </c>
    </row>
    <row r="26" spans="1:13" x14ac:dyDescent="0.45">
      <c r="A26">
        <v>25</v>
      </c>
      <c r="B26">
        <f>'1-nogov-entervalues'!B26</f>
        <v>5</v>
      </c>
      <c r="C26" s="56">
        <f t="shared" si="6"/>
        <v>5000</v>
      </c>
      <c r="D26" s="9"/>
      <c r="E26">
        <f t="shared" si="7"/>
        <v>15</v>
      </c>
      <c r="F26" s="2">
        <f>E26*Parameters!$B$1</f>
        <v>0.75</v>
      </c>
      <c r="G26" s="56">
        <f t="shared" si="0"/>
        <v>3750</v>
      </c>
      <c r="H26" s="60" t="s">
        <v>62</v>
      </c>
      <c r="I26" s="56" t="e">
        <f t="shared" si="1"/>
        <v>#VALUE!</v>
      </c>
      <c r="J26" s="56">
        <f>D26*Parameters!$B$2</f>
        <v>0</v>
      </c>
      <c r="K26" s="56">
        <f>D26*Parameters!$B$3</f>
        <v>0</v>
      </c>
      <c r="L26" s="58" t="e">
        <f t="shared" si="8"/>
        <v>#VALUE!</v>
      </c>
      <c r="M26" s="61">
        <f t="shared" ca="1" si="2"/>
        <v>0</v>
      </c>
    </row>
    <row r="27" spans="1:13" x14ac:dyDescent="0.45">
      <c r="A27">
        <v>26</v>
      </c>
      <c r="B27">
        <f>'1-nogov-entervalues'!B27</f>
        <v>6</v>
      </c>
      <c r="C27" s="56">
        <f t="shared" si="6"/>
        <v>6000</v>
      </c>
      <c r="D27" s="9">
        <v>1</v>
      </c>
      <c r="E27">
        <f t="shared" si="7"/>
        <v>15</v>
      </c>
      <c r="F27" s="2">
        <f>E27*Parameters!$B$1</f>
        <v>0.75</v>
      </c>
      <c r="G27" s="56">
        <f t="shared" si="0"/>
        <v>4500</v>
      </c>
      <c r="H27" s="60" t="s">
        <v>62</v>
      </c>
      <c r="I27" s="56" t="e">
        <f t="shared" si="1"/>
        <v>#VALUE!</v>
      </c>
      <c r="J27" s="56">
        <f>D27*Parameters!$B$2</f>
        <v>1000</v>
      </c>
      <c r="K27" s="56">
        <f>D27*Parameters!$B$3</f>
        <v>1500</v>
      </c>
      <c r="L27" s="58" t="e">
        <f t="shared" si="8"/>
        <v>#VALUE!</v>
      </c>
      <c r="M27" s="61">
        <f t="shared" ca="1" si="2"/>
        <v>600</v>
      </c>
    </row>
    <row r="28" spans="1:13" x14ac:dyDescent="0.45">
      <c r="A28">
        <v>27</v>
      </c>
      <c r="B28">
        <f>'1-nogov-entervalues'!B28</f>
        <v>7</v>
      </c>
      <c r="C28" s="56">
        <f t="shared" si="6"/>
        <v>7000</v>
      </c>
      <c r="D28" s="9"/>
      <c r="E28">
        <f t="shared" si="7"/>
        <v>15</v>
      </c>
      <c r="F28" s="2">
        <f>E28*Parameters!$B$1</f>
        <v>0.75</v>
      </c>
      <c r="G28" s="56">
        <f t="shared" si="0"/>
        <v>5250</v>
      </c>
      <c r="H28" s="60" t="s">
        <v>62</v>
      </c>
      <c r="I28" s="56" t="e">
        <f t="shared" si="1"/>
        <v>#VALUE!</v>
      </c>
      <c r="J28" s="56">
        <f>D28*Parameters!$B$2</f>
        <v>0</v>
      </c>
      <c r="K28" s="56">
        <f>D28*Parameters!$B$3</f>
        <v>0</v>
      </c>
      <c r="L28" s="58" t="e">
        <f t="shared" si="8"/>
        <v>#VALUE!</v>
      </c>
      <c r="M28" s="61">
        <f t="shared" ca="1" si="2"/>
        <v>0</v>
      </c>
    </row>
    <row r="29" spans="1:13" x14ac:dyDescent="0.45">
      <c r="A29">
        <v>28</v>
      </c>
      <c r="B29">
        <f>'1-nogov-entervalues'!B29</f>
        <v>8</v>
      </c>
      <c r="C29" s="56">
        <f t="shared" si="6"/>
        <v>8000</v>
      </c>
      <c r="D29" s="9">
        <v>1</v>
      </c>
      <c r="E29">
        <f t="shared" si="7"/>
        <v>15</v>
      </c>
      <c r="F29" s="2">
        <f>E29*Parameters!$B$1</f>
        <v>0.75</v>
      </c>
      <c r="G29" s="56">
        <f t="shared" si="0"/>
        <v>6000</v>
      </c>
      <c r="H29" s="60" t="s">
        <v>62</v>
      </c>
      <c r="I29" s="56" t="e">
        <f t="shared" si="1"/>
        <v>#VALUE!</v>
      </c>
      <c r="J29" s="56">
        <f>D29*Parameters!$B$2</f>
        <v>1000</v>
      </c>
      <c r="K29" s="56">
        <f>D29*Parameters!$B$3</f>
        <v>1500</v>
      </c>
      <c r="L29" s="58" t="e">
        <f t="shared" si="8"/>
        <v>#VALUE!</v>
      </c>
      <c r="M29" s="61">
        <f t="shared" ca="1" si="2"/>
        <v>800</v>
      </c>
    </row>
    <row r="30" spans="1:13" x14ac:dyDescent="0.45">
      <c r="A30">
        <v>29</v>
      </c>
      <c r="B30">
        <f>'1-nogov-entervalues'!B30</f>
        <v>9</v>
      </c>
      <c r="C30" s="56">
        <f t="shared" si="6"/>
        <v>9000</v>
      </c>
      <c r="D30" s="9"/>
      <c r="E30">
        <f t="shared" si="7"/>
        <v>15</v>
      </c>
      <c r="F30" s="2">
        <f>E30*Parameters!$B$1</f>
        <v>0.75</v>
      </c>
      <c r="G30" s="56">
        <f t="shared" si="0"/>
        <v>6750</v>
      </c>
      <c r="H30" s="60" t="s">
        <v>62</v>
      </c>
      <c r="I30" s="56" t="e">
        <f t="shared" si="1"/>
        <v>#VALUE!</v>
      </c>
      <c r="J30" s="56">
        <f>D30*Parameters!$B$2</f>
        <v>0</v>
      </c>
      <c r="K30" s="56">
        <f>D30*Parameters!$B$3</f>
        <v>0</v>
      </c>
      <c r="L30" s="58" t="e">
        <f t="shared" si="8"/>
        <v>#VALUE!</v>
      </c>
      <c r="M30" s="61">
        <f t="shared" ca="1" si="2"/>
        <v>0</v>
      </c>
    </row>
    <row r="31" spans="1:13" x14ac:dyDescent="0.45">
      <c r="A31">
        <v>30</v>
      </c>
      <c r="B31">
        <f>'1-nogov-entervalues'!B31</f>
        <v>10</v>
      </c>
      <c r="C31" s="56">
        <f t="shared" si="6"/>
        <v>10000</v>
      </c>
      <c r="D31" s="9">
        <v>1</v>
      </c>
      <c r="E31">
        <f t="shared" si="7"/>
        <v>15</v>
      </c>
      <c r="F31" s="2">
        <f>E31*Parameters!$B$1</f>
        <v>0.75</v>
      </c>
      <c r="G31" s="56">
        <f t="shared" si="0"/>
        <v>7500</v>
      </c>
      <c r="H31" s="60" t="s">
        <v>62</v>
      </c>
      <c r="I31" s="56" t="e">
        <f t="shared" si="1"/>
        <v>#VALUE!</v>
      </c>
      <c r="J31" s="56">
        <f>D31*Parameters!$B$2</f>
        <v>1000</v>
      </c>
      <c r="K31" s="56">
        <f>D31*Parameters!$B$3</f>
        <v>1500</v>
      </c>
      <c r="L31" s="58" t="e">
        <f t="shared" si="8"/>
        <v>#VALUE!</v>
      </c>
      <c r="M31" s="61">
        <f t="shared" ca="1" si="2"/>
        <v>1000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 x14ac:dyDescent="0.45"/>
  <cols>
    <col min="1" max="1" width="5.73046875" bestFit="1" customWidth="1"/>
    <col min="2" max="2" width="4.3984375" bestFit="1" customWidth="1"/>
    <col min="3" max="3" width="7.9296875" style="56" bestFit="1" customWidth="1"/>
    <col min="4" max="4" width="6.6640625" style="49" bestFit="1" customWidth="1"/>
    <col min="5" max="5" width="9.3984375" bestFit="1" customWidth="1"/>
    <col min="6" max="6" width="18.33203125" bestFit="1" customWidth="1"/>
    <col min="7" max="7" width="19" bestFit="1" customWidth="1"/>
    <col min="8" max="8" width="22.53125" style="16" bestFit="1" customWidth="1"/>
    <col min="9" max="9" width="14.53125" style="16" bestFit="1" customWidth="1"/>
    <col min="10" max="10" width="15.46484375" bestFit="1" customWidth="1"/>
    <col min="11" max="11" width="13.796875" style="3" bestFit="1" customWidth="1"/>
    <col min="12" max="12" width="12.19921875" style="3" bestFit="1" customWidth="1"/>
    <col min="13" max="13" width="12.33203125" style="3" bestFit="1" customWidth="1"/>
    <col min="14" max="14" width="11.265625" style="13" bestFit="1" customWidth="1"/>
    <col min="15" max="15" width="30.59765625" style="14" customWidth="1"/>
    <col min="16" max="16" width="5.46484375" style="13" customWidth="1"/>
    <col min="17" max="17" width="22.53125" bestFit="1" customWidth="1"/>
    <col min="18" max="18" width="9.06640625" bestFit="1" customWidth="1"/>
    <col min="19" max="19" width="45.73046875" bestFit="1" customWidth="1"/>
    <col min="20" max="20" width="11.265625" style="54" customWidth="1"/>
  </cols>
  <sheetData>
    <row r="1" spans="1:20" ht="14.65" thickBot="1" x14ac:dyDescent="0.5">
      <c r="A1" s="5" t="s">
        <v>65</v>
      </c>
      <c r="B1" s="5" t="s">
        <v>0</v>
      </c>
      <c r="C1" s="55" t="s">
        <v>22</v>
      </c>
      <c r="D1" s="48" t="s">
        <v>66</v>
      </c>
      <c r="E1" s="5" t="s">
        <v>67</v>
      </c>
      <c r="F1" s="5" t="s">
        <v>69</v>
      </c>
      <c r="G1" s="5" t="s">
        <v>68</v>
      </c>
      <c r="H1" s="15" t="s">
        <v>61</v>
      </c>
      <c r="I1" s="15" t="s">
        <v>17</v>
      </c>
      <c r="J1" s="5" t="s">
        <v>77</v>
      </c>
      <c r="K1" s="6" t="s">
        <v>1</v>
      </c>
      <c r="L1" s="6" t="s">
        <v>8</v>
      </c>
      <c r="M1" s="6" t="s">
        <v>60</v>
      </c>
      <c r="N1" s="6" t="s">
        <v>2</v>
      </c>
      <c r="O1" s="15" t="s">
        <v>85</v>
      </c>
      <c r="P1" s="6"/>
      <c r="Q1" s="12" t="s">
        <v>5</v>
      </c>
      <c r="R1" s="58">
        <f>SUM(G:G)</f>
        <v>123750</v>
      </c>
      <c r="T1" s="53" t="s">
        <v>86</v>
      </c>
    </row>
    <row r="2" spans="1:20" x14ac:dyDescent="0.45">
      <c r="A2">
        <v>1</v>
      </c>
      <c r="B2">
        <f>'1-nogov-entervalues'!B2</f>
        <v>1</v>
      </c>
      <c r="C2" s="56">
        <f>B2*1000</f>
        <v>1000</v>
      </c>
      <c r="D2" s="9"/>
      <c r="E2">
        <f>SUM(D:D)</f>
        <v>15</v>
      </c>
      <c r="F2" s="2">
        <f>E2*Parameters!$B$1</f>
        <v>0.75</v>
      </c>
      <c r="G2" s="56">
        <f t="shared" ref="G2:G31" si="0">F2*C2</f>
        <v>750</v>
      </c>
      <c r="H2" s="62" t="s">
        <v>58</v>
      </c>
      <c r="I2" s="63" t="e">
        <f>H2*D2</f>
        <v>#VALUE!</v>
      </c>
      <c r="J2" s="56" t="e">
        <f t="shared" ref="J2:J31" si="1">C2*I2</f>
        <v>#VALUE!</v>
      </c>
      <c r="K2" s="56" t="e">
        <f t="shared" ref="K2:K31" si="2">C2+G2+J2</f>
        <v>#VALUE!</v>
      </c>
      <c r="L2" s="56">
        <f>D2*Parameters!$B$2</f>
        <v>0</v>
      </c>
      <c r="M2" s="56">
        <f>D2*Parameters!$B$3</f>
        <v>0</v>
      </c>
      <c r="N2" s="58" t="e">
        <f>K2+M2-L2</f>
        <v>#VALUE!</v>
      </c>
      <c r="O2" s="64">
        <f ca="1">IF((NORMINV(T2,$R$10,Parameters!$B$7)&lt;-110%),-110%,(NORMINV(T2,$R$10,Parameters!$B$7)))</f>
        <v>-0.33766862102168071</v>
      </c>
      <c r="Q2" s="12" t="s">
        <v>8</v>
      </c>
      <c r="R2" s="58">
        <f>SUM(L:L)</f>
        <v>15000</v>
      </c>
      <c r="T2" s="7">
        <f t="shared" ref="T2:T7" ca="1" si="3">RAND()</f>
        <v>0.22561307552488152</v>
      </c>
    </row>
    <row r="3" spans="1:20" x14ac:dyDescent="0.45">
      <c r="A3">
        <v>2</v>
      </c>
      <c r="B3">
        <f>'1-nogov-entervalues'!B3</f>
        <v>2</v>
      </c>
      <c r="C3" s="56">
        <f t="shared" ref="C3:C21" si="4">B3*1000</f>
        <v>2000</v>
      </c>
      <c r="D3" s="9">
        <v>1</v>
      </c>
      <c r="E3">
        <f t="shared" ref="E3:E21" si="5">SUM(D:D)</f>
        <v>15</v>
      </c>
      <c r="F3" s="2">
        <f>E3*Parameters!$B$1</f>
        <v>0.75</v>
      </c>
      <c r="G3" s="56">
        <f t="shared" si="0"/>
        <v>1500</v>
      </c>
      <c r="H3" s="62" t="s">
        <v>58</v>
      </c>
      <c r="I3" s="63" t="e">
        <f t="shared" ref="I3:I21" si="6">H3*D3</f>
        <v>#VALUE!</v>
      </c>
      <c r="J3" s="56" t="e">
        <f t="shared" si="1"/>
        <v>#VALUE!</v>
      </c>
      <c r="K3" s="56" t="e">
        <f t="shared" si="2"/>
        <v>#VALUE!</v>
      </c>
      <c r="L3" s="56">
        <f>D3*Parameters!$B$2</f>
        <v>1000</v>
      </c>
      <c r="M3" s="56">
        <f>D3*Parameters!$B$3</f>
        <v>1500</v>
      </c>
      <c r="N3" s="58" t="e">
        <f t="shared" ref="N3:N21" si="7">K3+M3-L3</f>
        <v>#VALUE!</v>
      </c>
      <c r="O3" s="64">
        <f ca="1">IF((NORMINV(T3,$R$10,Parameters!$B$7)&lt;-110%),-110%,(NORMINV(T3,$R$10,Parameters!$B$7)))</f>
        <v>-0.37488442087984425</v>
      </c>
      <c r="Q3" s="12" t="s">
        <v>9</v>
      </c>
      <c r="R3" s="58" t="e">
        <f>SUM(J:J)</f>
        <v>#VALUE!</v>
      </c>
      <c r="T3" s="7">
        <f t="shared" ca="1" si="3"/>
        <v>6.7107111246527573E-2</v>
      </c>
    </row>
    <row r="4" spans="1:20" x14ac:dyDescent="0.45">
      <c r="A4">
        <v>3</v>
      </c>
      <c r="B4">
        <f>'1-nogov-entervalues'!B4</f>
        <v>3</v>
      </c>
      <c r="C4" s="56">
        <f t="shared" si="4"/>
        <v>3000</v>
      </c>
      <c r="D4" s="9"/>
      <c r="E4">
        <f t="shared" si="5"/>
        <v>15</v>
      </c>
      <c r="F4" s="2">
        <f>E4*Parameters!$B$1</f>
        <v>0.75</v>
      </c>
      <c r="G4" s="56">
        <f t="shared" si="0"/>
        <v>2250</v>
      </c>
      <c r="H4" s="62" t="s">
        <v>58</v>
      </c>
      <c r="I4" s="63" t="e">
        <f t="shared" si="6"/>
        <v>#VALUE!</v>
      </c>
      <c r="J4" s="56" t="e">
        <f t="shared" si="1"/>
        <v>#VALUE!</v>
      </c>
      <c r="K4" s="56" t="e">
        <f t="shared" si="2"/>
        <v>#VALUE!</v>
      </c>
      <c r="L4" s="56">
        <f>D4*Parameters!$B$2</f>
        <v>0</v>
      </c>
      <c r="M4" s="56">
        <f>D4*Parameters!$B$3</f>
        <v>0</v>
      </c>
      <c r="N4" s="58" t="e">
        <f t="shared" si="7"/>
        <v>#VALUE!</v>
      </c>
      <c r="O4" s="64">
        <f ca="1">IF((NORMINV(T4,$R$10,Parameters!$B$7)&lt;-110%),-110%,(NORMINV(T4,$R$10,Parameters!$B$7)))</f>
        <v>-0.35551038690802911</v>
      </c>
      <c r="Q4" s="12" t="s">
        <v>10</v>
      </c>
      <c r="R4" s="58" t="e">
        <f>R1-R2+R3</f>
        <v>#VALUE!</v>
      </c>
      <c r="T4" s="7">
        <f t="shared" ca="1" si="3"/>
        <v>0.13345475952092489</v>
      </c>
    </row>
    <row r="5" spans="1:20" x14ac:dyDescent="0.45">
      <c r="A5">
        <v>4</v>
      </c>
      <c r="B5">
        <f>'1-nogov-entervalues'!B5</f>
        <v>4</v>
      </c>
      <c r="C5" s="56">
        <f t="shared" si="4"/>
        <v>4000</v>
      </c>
      <c r="D5" s="9">
        <v>1</v>
      </c>
      <c r="E5">
        <f t="shared" si="5"/>
        <v>15</v>
      </c>
      <c r="F5" s="2">
        <f>E5*Parameters!$B$1</f>
        <v>0.75</v>
      </c>
      <c r="G5" s="56">
        <f t="shared" si="0"/>
        <v>3000</v>
      </c>
      <c r="H5" s="62" t="s">
        <v>58</v>
      </c>
      <c r="I5" s="63" t="e">
        <f t="shared" si="6"/>
        <v>#VALUE!</v>
      </c>
      <c r="J5" s="56" t="e">
        <f t="shared" si="1"/>
        <v>#VALUE!</v>
      </c>
      <c r="K5" s="56" t="e">
        <f t="shared" si="2"/>
        <v>#VALUE!</v>
      </c>
      <c r="L5" s="56">
        <f>D5*Parameters!$B$2</f>
        <v>1000</v>
      </c>
      <c r="M5" s="56">
        <f>D5*Parameters!$B$3</f>
        <v>1500</v>
      </c>
      <c r="N5" s="58" t="e">
        <f t="shared" si="7"/>
        <v>#VALUE!</v>
      </c>
      <c r="O5" s="64">
        <f ca="1">IF((NORMINV(T5,$R$10,Parameters!$B$7)&lt;-110%),-110%,(NORMINV(T5,$R$10,Parameters!$B$7)))</f>
        <v>-0.26480933885712321</v>
      </c>
      <c r="Q5" s="12" t="s">
        <v>59</v>
      </c>
      <c r="R5" s="58">
        <f>SUM(M:M)</f>
        <v>22500</v>
      </c>
      <c r="T5" s="7">
        <f t="shared" ca="1" si="3"/>
        <v>0.75922545101285077</v>
      </c>
    </row>
    <row r="6" spans="1:20" x14ac:dyDescent="0.45">
      <c r="A6">
        <v>5</v>
      </c>
      <c r="B6">
        <f>'1-nogov-entervalues'!B6</f>
        <v>5</v>
      </c>
      <c r="C6" s="56">
        <f t="shared" si="4"/>
        <v>5000</v>
      </c>
      <c r="D6" s="9"/>
      <c r="E6">
        <f t="shared" si="5"/>
        <v>15</v>
      </c>
      <c r="F6" s="2">
        <f>E6*Parameters!$B$1</f>
        <v>0.75</v>
      </c>
      <c r="G6" s="56">
        <f t="shared" si="0"/>
        <v>3750</v>
      </c>
      <c r="H6" s="62" t="s">
        <v>58</v>
      </c>
      <c r="I6" s="63" t="e">
        <f t="shared" si="6"/>
        <v>#VALUE!</v>
      </c>
      <c r="J6" s="56" t="e">
        <f t="shared" si="1"/>
        <v>#VALUE!</v>
      </c>
      <c r="K6" s="56" t="e">
        <f t="shared" si="2"/>
        <v>#VALUE!</v>
      </c>
      <c r="L6" s="56">
        <f>D6*Parameters!$B$2</f>
        <v>0</v>
      </c>
      <c r="M6" s="56">
        <f>D6*Parameters!$B$3</f>
        <v>0</v>
      </c>
      <c r="N6" s="58" t="e">
        <f t="shared" si="7"/>
        <v>#VALUE!</v>
      </c>
      <c r="O6" s="64">
        <f ca="1">IF((NORMINV(T6,$R$10,Parameters!$B$7)&lt;-110%),-110%,(NORMINV(T6,$R$10,Parameters!$B$7)))</f>
        <v>-0.31764235344754704</v>
      </c>
      <c r="T6" s="7">
        <f t="shared" ca="1" si="3"/>
        <v>0.3621015472331468</v>
      </c>
    </row>
    <row r="7" spans="1:20" x14ac:dyDescent="0.45">
      <c r="A7">
        <v>6</v>
      </c>
      <c r="B7">
        <f>'1-nogov-entervalues'!B7</f>
        <v>6</v>
      </c>
      <c r="C7" s="56">
        <f t="shared" si="4"/>
        <v>6000</v>
      </c>
      <c r="D7" s="9">
        <v>1</v>
      </c>
      <c r="E7">
        <f t="shared" si="5"/>
        <v>15</v>
      </c>
      <c r="F7" s="2">
        <f>E7*Parameters!$B$1</f>
        <v>0.75</v>
      </c>
      <c r="G7" s="56">
        <f t="shared" si="0"/>
        <v>4500</v>
      </c>
      <c r="H7" s="62" t="s">
        <v>58</v>
      </c>
      <c r="I7" s="63" t="e">
        <f t="shared" si="6"/>
        <v>#VALUE!</v>
      </c>
      <c r="J7" s="56" t="e">
        <f t="shared" si="1"/>
        <v>#VALUE!</v>
      </c>
      <c r="K7" s="56" t="e">
        <f t="shared" si="2"/>
        <v>#VALUE!</v>
      </c>
      <c r="L7" s="56">
        <f>D7*Parameters!$B$2</f>
        <v>1000</v>
      </c>
      <c r="M7" s="56">
        <f>D7*Parameters!$B$3</f>
        <v>1500</v>
      </c>
      <c r="N7" s="58" t="e">
        <f t="shared" si="7"/>
        <v>#VALUE!</v>
      </c>
      <c r="O7" s="64">
        <f ca="1">IF((NORMINV(T7,$R$10,Parameters!$B$7)&lt;-110%),-110%,(NORMINV(T7,$R$10,Parameters!$B$7)))</f>
        <v>-0.32408083241820823</v>
      </c>
      <c r="R7" s="3"/>
      <c r="T7" s="7">
        <f t="shared" ca="1" si="3"/>
        <v>0.31503914863680738</v>
      </c>
    </row>
    <row r="8" spans="1:20" x14ac:dyDescent="0.45">
      <c r="A8">
        <v>7</v>
      </c>
      <c r="B8">
        <f>'1-nogov-entervalues'!B8</f>
        <v>7</v>
      </c>
      <c r="C8" s="56">
        <f t="shared" si="4"/>
        <v>7000</v>
      </c>
      <c r="D8" s="9"/>
      <c r="E8">
        <f t="shared" si="5"/>
        <v>15</v>
      </c>
      <c r="F8" s="2">
        <f>E8*Parameters!$B$1</f>
        <v>0.75</v>
      </c>
      <c r="G8" s="56">
        <f t="shared" si="0"/>
        <v>5250</v>
      </c>
      <c r="H8" s="62" t="s">
        <v>58</v>
      </c>
      <c r="I8" s="63" t="e">
        <f t="shared" si="6"/>
        <v>#VALUE!</v>
      </c>
      <c r="J8" s="56" t="e">
        <f t="shared" si="1"/>
        <v>#VALUE!</v>
      </c>
      <c r="K8" s="56" t="e">
        <f t="shared" si="2"/>
        <v>#VALUE!</v>
      </c>
      <c r="L8" s="56">
        <f>D8*Parameters!$B$2</f>
        <v>0</v>
      </c>
      <c r="M8" s="56">
        <f>D8*Parameters!$B$3</f>
        <v>0</v>
      </c>
      <c r="N8" s="58" t="e">
        <f t="shared" si="7"/>
        <v>#VALUE!</v>
      </c>
      <c r="O8" s="64">
        <f ca="1">IF((NORMINV(T8,$R$10,Parameters!$B$7)&lt;-110%),-110%,(NORMINV(T8,$R$10,Parameters!$B$7)))</f>
        <v>-0.30675454685249148</v>
      </c>
      <c r="R8" s="3"/>
      <c r="T8" s="7">
        <f t="shared" ref="T8:T31" ca="1" si="8">RAND()</f>
        <v>0.44626998783967342</v>
      </c>
    </row>
    <row r="9" spans="1:20" x14ac:dyDescent="0.45">
      <c r="A9">
        <v>8</v>
      </c>
      <c r="B9">
        <f>'1-nogov-entervalues'!B9</f>
        <v>8</v>
      </c>
      <c r="C9" s="56">
        <f t="shared" si="4"/>
        <v>8000</v>
      </c>
      <c r="D9" s="9">
        <v>1</v>
      </c>
      <c r="E9">
        <f t="shared" si="5"/>
        <v>15</v>
      </c>
      <c r="F9" s="2">
        <f>E9*Parameters!$B$1</f>
        <v>0.75</v>
      </c>
      <c r="G9" s="56">
        <f t="shared" si="0"/>
        <v>6000</v>
      </c>
      <c r="H9" s="62" t="s">
        <v>58</v>
      </c>
      <c r="I9" s="63" t="e">
        <f t="shared" si="6"/>
        <v>#VALUE!</v>
      </c>
      <c r="J9" s="56" t="e">
        <f t="shared" si="1"/>
        <v>#VALUE!</v>
      </c>
      <c r="K9" s="56" t="e">
        <f t="shared" si="2"/>
        <v>#VALUE!</v>
      </c>
      <c r="L9" s="56">
        <f>D9*Parameters!$B$2</f>
        <v>1000</v>
      </c>
      <c r="M9" s="56">
        <f>D9*Parameters!$B$3</f>
        <v>1500</v>
      </c>
      <c r="N9" s="58" t="e">
        <f t="shared" si="7"/>
        <v>#VALUE!</v>
      </c>
      <c r="O9" s="64">
        <f ca="1">IF((NORMINV(T9,$R$10,Parameters!$B$7)&lt;-110%),-110%,(NORMINV(T9,$R$10,Parameters!$B$7)))</f>
        <v>-0.32989882155256528</v>
      </c>
      <c r="T9" s="7">
        <f ca="1">RAND()</f>
        <v>0.27492782976409358</v>
      </c>
    </row>
    <row r="10" spans="1:20" x14ac:dyDescent="0.45">
      <c r="A10">
        <v>9</v>
      </c>
      <c r="B10">
        <f>'1-nogov-entervalues'!B10</f>
        <v>9</v>
      </c>
      <c r="C10" s="56">
        <f t="shared" si="4"/>
        <v>9000</v>
      </c>
      <c r="D10" s="9"/>
      <c r="E10">
        <f t="shared" si="5"/>
        <v>15</v>
      </c>
      <c r="F10" s="2">
        <f>E10*Parameters!$B$1</f>
        <v>0.75</v>
      </c>
      <c r="G10" s="56">
        <f t="shared" si="0"/>
        <v>6750</v>
      </c>
      <c r="H10" s="62" t="s">
        <v>58</v>
      </c>
      <c r="I10" s="63" t="e">
        <f t="shared" si="6"/>
        <v>#VALUE!</v>
      </c>
      <c r="J10" s="56" t="e">
        <f t="shared" si="1"/>
        <v>#VALUE!</v>
      </c>
      <c r="K10" s="56" t="e">
        <f t="shared" si="2"/>
        <v>#VALUE!</v>
      </c>
      <c r="L10" s="56">
        <f>D10*Parameters!$B$2</f>
        <v>0</v>
      </c>
      <c r="M10" s="56">
        <f>D10*Parameters!$B$3</f>
        <v>0</v>
      </c>
      <c r="N10" s="58" t="e">
        <f t="shared" si="7"/>
        <v>#VALUE!</v>
      </c>
      <c r="O10" s="64">
        <f ca="1">IF((NORMINV(T10,$R$10,Parameters!$B$7)&lt;-110%),-110%,(NORMINV(T10,$R$10,Parameters!$B$7)))</f>
        <v>-0.34721488851382792</v>
      </c>
      <c r="Q10" t="s">
        <v>24</v>
      </c>
      <c r="R10" s="7">
        <f ca="1">IF(RAND()&lt;0.5,-0.3,0.1)</f>
        <v>-0.3</v>
      </c>
      <c r="S10" t="s">
        <v>14</v>
      </c>
      <c r="T10" s="7">
        <f t="shared" ca="1" si="8"/>
        <v>0.17250875252200948</v>
      </c>
    </row>
    <row r="11" spans="1:20" x14ac:dyDescent="0.45">
      <c r="A11">
        <v>10</v>
      </c>
      <c r="B11">
        <f>'1-nogov-entervalues'!B11</f>
        <v>10</v>
      </c>
      <c r="C11" s="56">
        <f t="shared" si="4"/>
        <v>10000</v>
      </c>
      <c r="D11" s="9">
        <v>1</v>
      </c>
      <c r="E11">
        <f t="shared" si="5"/>
        <v>15</v>
      </c>
      <c r="F11" s="2">
        <f>E11*Parameters!$B$1</f>
        <v>0.75</v>
      </c>
      <c r="G11" s="56">
        <f t="shared" si="0"/>
        <v>7500</v>
      </c>
      <c r="H11" s="62" t="s">
        <v>58</v>
      </c>
      <c r="I11" s="63" t="e">
        <f t="shared" si="6"/>
        <v>#VALUE!</v>
      </c>
      <c r="J11" s="56" t="e">
        <f t="shared" si="1"/>
        <v>#VALUE!</v>
      </c>
      <c r="K11" s="56" t="e">
        <f t="shared" si="2"/>
        <v>#VALUE!</v>
      </c>
      <c r="L11" s="56">
        <f>D11*Parameters!$B$2</f>
        <v>1000</v>
      </c>
      <c r="M11" s="56">
        <f>D11*Parameters!$B$3</f>
        <v>1500</v>
      </c>
      <c r="N11" s="58" t="e">
        <f t="shared" si="7"/>
        <v>#VALUE!</v>
      </c>
      <c r="O11" s="64">
        <f ca="1">IF((NORMINV(T11,$R$10,Parameters!$B$7)&lt;-110%),-110%,(NORMINV(T11,$R$10,Parameters!$B$7)))</f>
        <v>-0.32026086020205019</v>
      </c>
      <c r="S11" t="s">
        <v>15</v>
      </c>
      <c r="T11" s="7">
        <f t="shared" ca="1" si="8"/>
        <v>0.34265893003924563</v>
      </c>
    </row>
    <row r="12" spans="1:20" x14ac:dyDescent="0.45">
      <c r="A12">
        <v>11</v>
      </c>
      <c r="B12">
        <f>'1-nogov-entervalues'!B12</f>
        <v>1</v>
      </c>
      <c r="C12" s="56">
        <f t="shared" si="4"/>
        <v>1000</v>
      </c>
      <c r="D12" s="9"/>
      <c r="E12">
        <f t="shared" si="5"/>
        <v>15</v>
      </c>
      <c r="F12" s="2">
        <f>E12*Parameters!$B$1</f>
        <v>0.75</v>
      </c>
      <c r="G12" s="56">
        <f t="shared" si="0"/>
        <v>750</v>
      </c>
      <c r="H12" s="62" t="s">
        <v>58</v>
      </c>
      <c r="I12" s="63" t="e">
        <f t="shared" si="6"/>
        <v>#VALUE!</v>
      </c>
      <c r="J12" s="56" t="e">
        <f t="shared" si="1"/>
        <v>#VALUE!</v>
      </c>
      <c r="K12" s="56" t="e">
        <f t="shared" si="2"/>
        <v>#VALUE!</v>
      </c>
      <c r="L12" s="56">
        <f>D12*Parameters!$B$2</f>
        <v>0</v>
      </c>
      <c r="M12" s="56">
        <f>D12*Parameters!$B$3</f>
        <v>0</v>
      </c>
      <c r="N12" s="58" t="e">
        <f t="shared" si="7"/>
        <v>#VALUE!</v>
      </c>
      <c r="O12" s="64">
        <f ca="1">IF((NORMINV(T12,$R$10,Parameters!$B$7)&lt;-110%),-110%,(NORMINV(T12,$R$10,Parameters!$B$7)))</f>
        <v>-0.25828820028899646</v>
      </c>
      <c r="T12" s="7">
        <f t="shared" ca="1" si="8"/>
        <v>0.7979259941405612</v>
      </c>
    </row>
    <row r="13" spans="1:20" x14ac:dyDescent="0.45">
      <c r="A13">
        <v>12</v>
      </c>
      <c r="B13">
        <f>'1-nogov-entervalues'!B13</f>
        <v>2</v>
      </c>
      <c r="C13" s="56">
        <f t="shared" si="4"/>
        <v>2000</v>
      </c>
      <c r="D13" s="9">
        <v>1</v>
      </c>
      <c r="E13">
        <f t="shared" si="5"/>
        <v>15</v>
      </c>
      <c r="F13" s="2">
        <f>E13*Parameters!$B$1</f>
        <v>0.75</v>
      </c>
      <c r="G13" s="56">
        <f t="shared" si="0"/>
        <v>1500</v>
      </c>
      <c r="H13" s="62" t="s">
        <v>58</v>
      </c>
      <c r="I13" s="63" t="e">
        <f t="shared" si="6"/>
        <v>#VALUE!</v>
      </c>
      <c r="J13" s="56" t="e">
        <f t="shared" si="1"/>
        <v>#VALUE!</v>
      </c>
      <c r="K13" s="56" t="e">
        <f t="shared" si="2"/>
        <v>#VALUE!</v>
      </c>
      <c r="L13" s="56">
        <f>D13*Parameters!$B$2</f>
        <v>1000</v>
      </c>
      <c r="M13" s="56">
        <f>D13*Parameters!$B$3</f>
        <v>1500</v>
      </c>
      <c r="N13" s="58" t="e">
        <f t="shared" si="7"/>
        <v>#VALUE!</v>
      </c>
      <c r="O13" s="64">
        <f ca="1">IF((NORMINV(T13,$R$10,Parameters!$B$7)&lt;-110%),-110%,(NORMINV(T13,$R$10,Parameters!$B$7)))</f>
        <v>-0.27781815077782274</v>
      </c>
      <c r="S13" s="4" t="s">
        <v>83</v>
      </c>
      <c r="T13" s="7">
        <f t="shared" ca="1" si="8"/>
        <v>0.67134746909194198</v>
      </c>
    </row>
    <row r="14" spans="1:20" x14ac:dyDescent="0.45">
      <c r="A14">
        <v>13</v>
      </c>
      <c r="B14">
        <f>'1-nogov-entervalues'!B14</f>
        <v>3</v>
      </c>
      <c r="C14" s="56">
        <f t="shared" si="4"/>
        <v>3000</v>
      </c>
      <c r="D14" s="9"/>
      <c r="E14">
        <f t="shared" si="5"/>
        <v>15</v>
      </c>
      <c r="F14" s="2">
        <f>E14*Parameters!$B$1</f>
        <v>0.75</v>
      </c>
      <c r="G14" s="56">
        <f t="shared" si="0"/>
        <v>2250</v>
      </c>
      <c r="H14" s="62" t="s">
        <v>58</v>
      </c>
      <c r="I14" s="63" t="e">
        <f t="shared" si="6"/>
        <v>#VALUE!</v>
      </c>
      <c r="J14" s="56" t="e">
        <f t="shared" si="1"/>
        <v>#VALUE!</v>
      </c>
      <c r="K14" s="56" t="e">
        <f t="shared" si="2"/>
        <v>#VALUE!</v>
      </c>
      <c r="L14" s="56">
        <f>D14*Parameters!$B$2</f>
        <v>0</v>
      </c>
      <c r="M14" s="56">
        <f>D14*Parameters!$B$3</f>
        <v>0</v>
      </c>
      <c r="N14" s="58" t="e">
        <f t="shared" si="7"/>
        <v>#VALUE!</v>
      </c>
      <c r="O14" s="64">
        <f ca="1">IF((NORMINV(T14,$R$10,Parameters!$B$7)&lt;-110%),-110%,(NORMINV(T14,$R$10,Parameters!$B$7)))</f>
        <v>-0.26087148647546216</v>
      </c>
      <c r="S14" t="s">
        <v>25</v>
      </c>
      <c r="T14" s="7">
        <f t="shared" ca="1" si="8"/>
        <v>0.78306024735930324</v>
      </c>
    </row>
    <row r="15" spans="1:20" x14ac:dyDescent="0.45">
      <c r="A15">
        <v>14</v>
      </c>
      <c r="B15">
        <f>'1-nogov-entervalues'!B15</f>
        <v>4</v>
      </c>
      <c r="C15" s="56">
        <f t="shared" si="4"/>
        <v>4000</v>
      </c>
      <c r="D15" s="9">
        <v>1</v>
      </c>
      <c r="E15">
        <f t="shared" si="5"/>
        <v>15</v>
      </c>
      <c r="F15" s="2">
        <f>E15*Parameters!$B$1</f>
        <v>0.75</v>
      </c>
      <c r="G15" s="56">
        <f t="shared" si="0"/>
        <v>3000</v>
      </c>
      <c r="H15" s="62" t="s">
        <v>58</v>
      </c>
      <c r="I15" s="63" t="e">
        <f t="shared" si="6"/>
        <v>#VALUE!</v>
      </c>
      <c r="J15" s="56" t="e">
        <f t="shared" si="1"/>
        <v>#VALUE!</v>
      </c>
      <c r="K15" s="56" t="e">
        <f t="shared" si="2"/>
        <v>#VALUE!</v>
      </c>
      <c r="L15" s="56">
        <f>D15*Parameters!$B$2</f>
        <v>1000</v>
      </c>
      <c r="M15" s="56">
        <f>D15*Parameters!$B$3</f>
        <v>1500</v>
      </c>
      <c r="N15" s="58" t="e">
        <f t="shared" si="7"/>
        <v>#VALUE!</v>
      </c>
      <c r="O15" s="64">
        <f ca="1">IF((NORMINV(T15,$R$10,Parameters!$B$7)&lt;-110%),-110%,(NORMINV(T15,$R$10,Parameters!$B$7)))</f>
        <v>-0.28169886736252209</v>
      </c>
      <c r="S15" t="s">
        <v>26</v>
      </c>
      <c r="T15" s="7">
        <f t="shared" ca="1" si="8"/>
        <v>0.64282591385461552</v>
      </c>
    </row>
    <row r="16" spans="1:20" x14ac:dyDescent="0.45">
      <c r="A16">
        <v>15</v>
      </c>
      <c r="B16">
        <f>'1-nogov-entervalues'!B16</f>
        <v>5</v>
      </c>
      <c r="C16" s="56">
        <f t="shared" si="4"/>
        <v>5000</v>
      </c>
      <c r="D16" s="9"/>
      <c r="E16">
        <f t="shared" si="5"/>
        <v>15</v>
      </c>
      <c r="F16" s="2">
        <f>E16*Parameters!$B$1</f>
        <v>0.75</v>
      </c>
      <c r="G16" s="56">
        <f t="shared" si="0"/>
        <v>3750</v>
      </c>
      <c r="H16" s="62" t="s">
        <v>58</v>
      </c>
      <c r="I16" s="63" t="e">
        <f t="shared" si="6"/>
        <v>#VALUE!</v>
      </c>
      <c r="J16" s="56" t="e">
        <f t="shared" si="1"/>
        <v>#VALUE!</v>
      </c>
      <c r="K16" s="56" t="e">
        <f t="shared" si="2"/>
        <v>#VALUE!</v>
      </c>
      <c r="L16" s="56">
        <f>D16*Parameters!$B$2</f>
        <v>0</v>
      </c>
      <c r="M16" s="56">
        <f>D16*Parameters!$B$3</f>
        <v>0</v>
      </c>
      <c r="N16" s="58" t="e">
        <f t="shared" si="7"/>
        <v>#VALUE!</v>
      </c>
      <c r="O16" s="64">
        <f ca="1">IF((NORMINV(T16,$R$10,Parameters!$B$7)&lt;-110%),-110%,(NORMINV(T16,$R$10,Parameters!$B$7)))</f>
        <v>-0.31572360960182788</v>
      </c>
      <c r="T16" s="7">
        <f t="shared" ca="1" si="8"/>
        <v>0.3765812167512862</v>
      </c>
    </row>
    <row r="17" spans="1:20" x14ac:dyDescent="0.45">
      <c r="A17">
        <v>16</v>
      </c>
      <c r="B17">
        <f>'1-nogov-entervalues'!B17</f>
        <v>6</v>
      </c>
      <c r="C17" s="56">
        <f t="shared" si="4"/>
        <v>6000</v>
      </c>
      <c r="D17" s="9">
        <v>1</v>
      </c>
      <c r="E17">
        <f t="shared" si="5"/>
        <v>15</v>
      </c>
      <c r="F17" s="2">
        <f>E17*Parameters!$B$1</f>
        <v>0.75</v>
      </c>
      <c r="G17" s="56">
        <f t="shared" si="0"/>
        <v>4500</v>
      </c>
      <c r="H17" s="62" t="s">
        <v>58</v>
      </c>
      <c r="I17" s="63" t="e">
        <f t="shared" si="6"/>
        <v>#VALUE!</v>
      </c>
      <c r="J17" s="56" t="e">
        <f t="shared" si="1"/>
        <v>#VALUE!</v>
      </c>
      <c r="K17" s="56" t="e">
        <f t="shared" si="2"/>
        <v>#VALUE!</v>
      </c>
      <c r="L17" s="56">
        <f>D17*Parameters!$B$2</f>
        <v>1000</v>
      </c>
      <c r="M17" s="56">
        <f>D17*Parameters!$B$3</f>
        <v>1500</v>
      </c>
      <c r="N17" s="58" t="e">
        <f t="shared" si="7"/>
        <v>#VALUE!</v>
      </c>
      <c r="O17" s="64">
        <f ca="1">IF((NORMINV(T17,$R$10,Parameters!$B$7)&lt;-110%),-110%,(NORMINV(T17,$R$10,Parameters!$B$7)))</f>
        <v>-0.2373719140870742</v>
      </c>
      <c r="T17" s="7">
        <f t="shared" ca="1" si="8"/>
        <v>0.89481737298326292</v>
      </c>
    </row>
    <row r="18" spans="1:20" x14ac:dyDescent="0.45">
      <c r="A18">
        <v>17</v>
      </c>
      <c r="B18">
        <f>'1-nogov-entervalues'!B18</f>
        <v>7</v>
      </c>
      <c r="C18" s="56">
        <f t="shared" si="4"/>
        <v>7000</v>
      </c>
      <c r="D18" s="9"/>
      <c r="E18">
        <f t="shared" si="5"/>
        <v>15</v>
      </c>
      <c r="F18" s="2">
        <f>E18*Parameters!$B$1</f>
        <v>0.75</v>
      </c>
      <c r="G18" s="56">
        <f t="shared" si="0"/>
        <v>5250</v>
      </c>
      <c r="H18" s="62" t="s">
        <v>58</v>
      </c>
      <c r="I18" s="63" t="e">
        <f t="shared" si="6"/>
        <v>#VALUE!</v>
      </c>
      <c r="J18" s="56" t="e">
        <f t="shared" si="1"/>
        <v>#VALUE!</v>
      </c>
      <c r="K18" s="56" t="e">
        <f t="shared" si="2"/>
        <v>#VALUE!</v>
      </c>
      <c r="L18" s="56">
        <f>D18*Parameters!$B$2</f>
        <v>0</v>
      </c>
      <c r="M18" s="56">
        <f>D18*Parameters!$B$3</f>
        <v>0</v>
      </c>
      <c r="N18" s="58" t="e">
        <f t="shared" si="7"/>
        <v>#VALUE!</v>
      </c>
      <c r="O18" s="64">
        <f ca="1">IF((NORMINV(T18,$R$10,Parameters!$B$7)&lt;-110%),-110%,(NORMINV(T18,$R$10,Parameters!$B$7)))</f>
        <v>-0.3329829987625188</v>
      </c>
      <c r="T18" s="7">
        <f t="shared" ca="1" si="8"/>
        <v>0.25473602854678423</v>
      </c>
    </row>
    <row r="19" spans="1:20" x14ac:dyDescent="0.45">
      <c r="A19">
        <v>18</v>
      </c>
      <c r="B19">
        <f>'1-nogov-entervalues'!B19</f>
        <v>8</v>
      </c>
      <c r="C19" s="56">
        <f t="shared" si="4"/>
        <v>8000</v>
      </c>
      <c r="D19" s="9">
        <v>1</v>
      </c>
      <c r="E19">
        <f t="shared" si="5"/>
        <v>15</v>
      </c>
      <c r="F19" s="2">
        <f>E19*Parameters!$B$1</f>
        <v>0.75</v>
      </c>
      <c r="G19" s="56">
        <f t="shared" si="0"/>
        <v>6000</v>
      </c>
      <c r="H19" s="62" t="s">
        <v>58</v>
      </c>
      <c r="I19" s="63" t="e">
        <f t="shared" si="6"/>
        <v>#VALUE!</v>
      </c>
      <c r="J19" s="56" t="e">
        <f t="shared" si="1"/>
        <v>#VALUE!</v>
      </c>
      <c r="K19" s="56" t="e">
        <f t="shared" si="2"/>
        <v>#VALUE!</v>
      </c>
      <c r="L19" s="56">
        <f>D19*Parameters!$B$2</f>
        <v>1000</v>
      </c>
      <c r="M19" s="56">
        <f>D19*Parameters!$B$3</f>
        <v>1500</v>
      </c>
      <c r="N19" s="58" t="e">
        <f t="shared" si="7"/>
        <v>#VALUE!</v>
      </c>
      <c r="O19" s="64">
        <f ca="1">IF((NORMINV(T19,$R$10,Parameters!$B$7)&lt;-110%),-110%,(NORMINV(T19,$R$10,Parameters!$B$7)))</f>
        <v>-0.18978441161505938</v>
      </c>
      <c r="T19" s="7">
        <f t="shared" ca="1" si="8"/>
        <v>0.98624878703569629</v>
      </c>
    </row>
    <row r="20" spans="1:20" x14ac:dyDescent="0.45">
      <c r="A20">
        <v>19</v>
      </c>
      <c r="B20">
        <f>'1-nogov-entervalues'!B20</f>
        <v>9</v>
      </c>
      <c r="C20" s="56">
        <f t="shared" si="4"/>
        <v>9000</v>
      </c>
      <c r="D20" s="9"/>
      <c r="E20">
        <f t="shared" si="5"/>
        <v>15</v>
      </c>
      <c r="F20" s="2">
        <f>E20*Parameters!$B$1</f>
        <v>0.75</v>
      </c>
      <c r="G20" s="56">
        <f t="shared" si="0"/>
        <v>6750</v>
      </c>
      <c r="H20" s="62" t="s">
        <v>58</v>
      </c>
      <c r="I20" s="63" t="e">
        <f t="shared" si="6"/>
        <v>#VALUE!</v>
      </c>
      <c r="J20" s="56" t="e">
        <f t="shared" si="1"/>
        <v>#VALUE!</v>
      </c>
      <c r="K20" s="56" t="e">
        <f t="shared" si="2"/>
        <v>#VALUE!</v>
      </c>
      <c r="L20" s="56">
        <f>D20*Parameters!$B$2</f>
        <v>0</v>
      </c>
      <c r="M20" s="56">
        <f>D20*Parameters!$B$3</f>
        <v>0</v>
      </c>
      <c r="N20" s="58" t="e">
        <f t="shared" si="7"/>
        <v>#VALUE!</v>
      </c>
      <c r="O20" s="64">
        <f ca="1">IF((NORMINV(T20,$R$10,Parameters!$B$7)&lt;-110%),-110%,(NORMINV(T20,$R$10,Parameters!$B$7)))</f>
        <v>-0.339139685380065</v>
      </c>
      <c r="T20" s="7">
        <f t="shared" ca="1" si="8"/>
        <v>0.21687413163143121</v>
      </c>
    </row>
    <row r="21" spans="1:20" x14ac:dyDescent="0.45">
      <c r="A21">
        <v>20</v>
      </c>
      <c r="B21">
        <f>'1-nogov-entervalues'!B21</f>
        <v>10</v>
      </c>
      <c r="C21" s="56">
        <f t="shared" si="4"/>
        <v>10000</v>
      </c>
      <c r="D21" s="9">
        <v>1</v>
      </c>
      <c r="E21">
        <f t="shared" si="5"/>
        <v>15</v>
      </c>
      <c r="F21" s="2">
        <f>E21*Parameters!$B$1</f>
        <v>0.75</v>
      </c>
      <c r="G21" s="56">
        <f t="shared" si="0"/>
        <v>7500</v>
      </c>
      <c r="H21" s="62" t="s">
        <v>58</v>
      </c>
      <c r="I21" s="63" t="e">
        <f t="shared" si="6"/>
        <v>#VALUE!</v>
      </c>
      <c r="J21" s="56" t="e">
        <f t="shared" si="1"/>
        <v>#VALUE!</v>
      </c>
      <c r="K21" s="56" t="e">
        <f t="shared" si="2"/>
        <v>#VALUE!</v>
      </c>
      <c r="L21" s="56">
        <f>D21*Parameters!$B$2</f>
        <v>1000</v>
      </c>
      <c r="M21" s="56">
        <f>D21*Parameters!$B$3</f>
        <v>1500</v>
      </c>
      <c r="N21" s="58" t="e">
        <f t="shared" si="7"/>
        <v>#VALUE!</v>
      </c>
      <c r="O21" s="64">
        <f ca="1">IF((NORMINV(T21,$R$10,Parameters!$B$7)&lt;-110%),-110%,(NORMINV(T21,$R$10,Parameters!$B$7)))</f>
        <v>-0.31345317468558687</v>
      </c>
      <c r="T21" s="7">
        <f t="shared" ca="1" si="8"/>
        <v>0.39394041129872015</v>
      </c>
    </row>
    <row r="22" spans="1:20" x14ac:dyDescent="0.45">
      <c r="A22">
        <v>21</v>
      </c>
      <c r="B22">
        <f>'1-nogov-entervalues'!B22</f>
        <v>1</v>
      </c>
      <c r="C22" s="56">
        <f>B22*1000</f>
        <v>1000</v>
      </c>
      <c r="D22" s="9"/>
      <c r="E22">
        <f>SUM(D:D)</f>
        <v>15</v>
      </c>
      <c r="F22" s="2">
        <f>E22*Parameters!$B$1</f>
        <v>0.75</v>
      </c>
      <c r="G22" s="56">
        <f t="shared" si="0"/>
        <v>750</v>
      </c>
      <c r="H22" s="62" t="s">
        <v>58</v>
      </c>
      <c r="I22" s="63" t="e">
        <f>H22*D22</f>
        <v>#VALUE!</v>
      </c>
      <c r="J22" s="56" t="e">
        <f t="shared" si="1"/>
        <v>#VALUE!</v>
      </c>
      <c r="K22" s="56" t="e">
        <f t="shared" si="2"/>
        <v>#VALUE!</v>
      </c>
      <c r="L22" s="56">
        <f>D22*Parameters!$B$2</f>
        <v>0</v>
      </c>
      <c r="M22" s="56">
        <f>D22*Parameters!$B$3</f>
        <v>0</v>
      </c>
      <c r="N22" s="58" t="e">
        <f>K22+M22-L22</f>
        <v>#VALUE!</v>
      </c>
      <c r="O22" s="64">
        <f ca="1">IF((NORMINV(T22,$R$10,Parameters!$B$7)&lt;-110%),-110%,(NORMINV(T22,$R$10,Parameters!$B$7)))</f>
        <v>-0.32849467741878946</v>
      </c>
      <c r="T22" s="7">
        <f t="shared" ca="1" si="8"/>
        <v>0.28437495047546568</v>
      </c>
    </row>
    <row r="23" spans="1:20" x14ac:dyDescent="0.45">
      <c r="A23">
        <v>22</v>
      </c>
      <c r="B23">
        <f>'1-nogov-entervalues'!B23</f>
        <v>2</v>
      </c>
      <c r="C23" s="56">
        <f t="shared" ref="C23:C31" si="9">B23*1000</f>
        <v>2000</v>
      </c>
      <c r="D23" s="9">
        <v>1</v>
      </c>
      <c r="E23">
        <f t="shared" ref="E23:E31" si="10">SUM(D:D)</f>
        <v>15</v>
      </c>
      <c r="F23" s="2">
        <f>E23*Parameters!$B$1</f>
        <v>0.75</v>
      </c>
      <c r="G23" s="56">
        <f t="shared" si="0"/>
        <v>1500</v>
      </c>
      <c r="H23" s="62" t="s">
        <v>58</v>
      </c>
      <c r="I23" s="63" t="e">
        <f t="shared" ref="I23:I31" si="11">H23*D23</f>
        <v>#VALUE!</v>
      </c>
      <c r="J23" s="56" t="e">
        <f t="shared" si="1"/>
        <v>#VALUE!</v>
      </c>
      <c r="K23" s="56" t="e">
        <f t="shared" si="2"/>
        <v>#VALUE!</v>
      </c>
      <c r="L23" s="56">
        <f>D23*Parameters!$B$2</f>
        <v>1000</v>
      </c>
      <c r="M23" s="56">
        <f>D23*Parameters!$B$3</f>
        <v>1500</v>
      </c>
      <c r="N23" s="58" t="e">
        <f t="shared" ref="N23:N31" si="12">K23+M23-L23</f>
        <v>#VALUE!</v>
      </c>
      <c r="O23" s="64">
        <f ca="1">IF((NORMINV(T23,$R$10,Parameters!$B$7)&lt;-110%),-110%,(NORMINV(T23,$R$10,Parameters!$B$7)))</f>
        <v>-0.3428213263677487</v>
      </c>
      <c r="T23" s="7">
        <f t="shared" ca="1" si="8"/>
        <v>0.19588094838159675</v>
      </c>
    </row>
    <row r="24" spans="1:20" x14ac:dyDescent="0.45">
      <c r="A24">
        <v>23</v>
      </c>
      <c r="B24">
        <f>'1-nogov-entervalues'!B24</f>
        <v>3</v>
      </c>
      <c r="C24" s="56">
        <f t="shared" si="9"/>
        <v>3000</v>
      </c>
      <c r="D24" s="9"/>
      <c r="E24">
        <f t="shared" si="10"/>
        <v>15</v>
      </c>
      <c r="F24" s="2">
        <f>E24*Parameters!$B$1</f>
        <v>0.75</v>
      </c>
      <c r="G24" s="56">
        <f t="shared" si="0"/>
        <v>2250</v>
      </c>
      <c r="H24" s="62" t="s">
        <v>58</v>
      </c>
      <c r="I24" s="63" t="e">
        <f t="shared" si="11"/>
        <v>#VALUE!</v>
      </c>
      <c r="J24" s="56" t="e">
        <f t="shared" si="1"/>
        <v>#VALUE!</v>
      </c>
      <c r="K24" s="56" t="e">
        <f t="shared" si="2"/>
        <v>#VALUE!</v>
      </c>
      <c r="L24" s="56">
        <f>D24*Parameters!$B$2</f>
        <v>0</v>
      </c>
      <c r="M24" s="56">
        <f>D24*Parameters!$B$3</f>
        <v>0</v>
      </c>
      <c r="N24" s="58" t="e">
        <f t="shared" si="12"/>
        <v>#VALUE!</v>
      </c>
      <c r="O24" s="64">
        <f ca="1">IF((NORMINV(T24,$R$10,Parameters!$B$7)&lt;-110%),-110%,(NORMINV(T24,$R$10,Parameters!$B$7)))</f>
        <v>-0.32014533123878519</v>
      </c>
      <c r="T24" s="7">
        <f t="shared" ca="1" si="8"/>
        <v>0.34350845880422254</v>
      </c>
    </row>
    <row r="25" spans="1:20" x14ac:dyDescent="0.45">
      <c r="A25">
        <v>24</v>
      </c>
      <c r="B25">
        <f>'1-nogov-entervalues'!B25</f>
        <v>4</v>
      </c>
      <c r="C25" s="56">
        <f t="shared" si="9"/>
        <v>4000</v>
      </c>
      <c r="D25" s="9">
        <v>1</v>
      </c>
      <c r="E25">
        <f t="shared" si="10"/>
        <v>15</v>
      </c>
      <c r="F25" s="2">
        <f>E25*Parameters!$B$1</f>
        <v>0.75</v>
      </c>
      <c r="G25" s="56">
        <f t="shared" si="0"/>
        <v>3000</v>
      </c>
      <c r="H25" s="62" t="s">
        <v>58</v>
      </c>
      <c r="I25" s="63" t="e">
        <f t="shared" si="11"/>
        <v>#VALUE!</v>
      </c>
      <c r="J25" s="56" t="e">
        <f t="shared" si="1"/>
        <v>#VALUE!</v>
      </c>
      <c r="K25" s="56" t="e">
        <f t="shared" si="2"/>
        <v>#VALUE!</v>
      </c>
      <c r="L25" s="56">
        <f>D25*Parameters!$B$2</f>
        <v>1000</v>
      </c>
      <c r="M25" s="56">
        <f>D25*Parameters!$B$3</f>
        <v>1500</v>
      </c>
      <c r="N25" s="58" t="e">
        <f t="shared" si="12"/>
        <v>#VALUE!</v>
      </c>
      <c r="O25" s="64">
        <f ca="1">IF((NORMINV(T25,$R$10,Parameters!$B$7)&lt;-110%),-110%,(NORMINV(T25,$R$10,Parameters!$B$7)))</f>
        <v>-0.34712338360313671</v>
      </c>
      <c r="T25" s="7">
        <f t="shared" ca="1" si="8"/>
        <v>0.17297662739056796</v>
      </c>
    </row>
    <row r="26" spans="1:20" x14ac:dyDescent="0.45">
      <c r="A26">
        <v>25</v>
      </c>
      <c r="B26">
        <f>'1-nogov-entervalues'!B26</f>
        <v>5</v>
      </c>
      <c r="C26" s="56">
        <f t="shared" si="9"/>
        <v>5000</v>
      </c>
      <c r="D26" s="9"/>
      <c r="E26">
        <f t="shared" si="10"/>
        <v>15</v>
      </c>
      <c r="F26" s="2">
        <f>E26*Parameters!$B$1</f>
        <v>0.75</v>
      </c>
      <c r="G26" s="56">
        <f t="shared" si="0"/>
        <v>3750</v>
      </c>
      <c r="H26" s="62" t="s">
        <v>58</v>
      </c>
      <c r="I26" s="63" t="e">
        <f t="shared" si="11"/>
        <v>#VALUE!</v>
      </c>
      <c r="J26" s="56" t="e">
        <f t="shared" si="1"/>
        <v>#VALUE!</v>
      </c>
      <c r="K26" s="56" t="e">
        <f t="shared" si="2"/>
        <v>#VALUE!</v>
      </c>
      <c r="L26" s="56">
        <f>D26*Parameters!$B$2</f>
        <v>0</v>
      </c>
      <c r="M26" s="56">
        <f>D26*Parameters!$B$3</f>
        <v>0</v>
      </c>
      <c r="N26" s="58" t="e">
        <f t="shared" si="12"/>
        <v>#VALUE!</v>
      </c>
      <c r="O26" s="64">
        <f ca="1">IF((NORMINV(T26,$R$10,Parameters!$B$7)&lt;-110%),-110%,(NORMINV(T26,$R$10,Parameters!$B$7)))</f>
        <v>-0.33321222679681844</v>
      </c>
      <c r="T26" s="7">
        <f t="shared" ca="1" si="8"/>
        <v>0.25326690666045171</v>
      </c>
    </row>
    <row r="27" spans="1:20" x14ac:dyDescent="0.45">
      <c r="A27">
        <v>26</v>
      </c>
      <c r="B27">
        <f>'1-nogov-entervalues'!B27</f>
        <v>6</v>
      </c>
      <c r="C27" s="56">
        <f t="shared" si="9"/>
        <v>6000</v>
      </c>
      <c r="D27" s="9">
        <v>1</v>
      </c>
      <c r="E27">
        <f t="shared" si="10"/>
        <v>15</v>
      </c>
      <c r="F27" s="2">
        <f>E27*Parameters!$B$1</f>
        <v>0.75</v>
      </c>
      <c r="G27" s="56">
        <f t="shared" si="0"/>
        <v>4500</v>
      </c>
      <c r="H27" s="62" t="s">
        <v>58</v>
      </c>
      <c r="I27" s="63" t="e">
        <f t="shared" si="11"/>
        <v>#VALUE!</v>
      </c>
      <c r="J27" s="56" t="e">
        <f t="shared" si="1"/>
        <v>#VALUE!</v>
      </c>
      <c r="K27" s="56" t="e">
        <f t="shared" si="2"/>
        <v>#VALUE!</v>
      </c>
      <c r="L27" s="56">
        <f>D27*Parameters!$B$2</f>
        <v>1000</v>
      </c>
      <c r="M27" s="56">
        <f>D27*Parameters!$B$3</f>
        <v>1500</v>
      </c>
      <c r="N27" s="58" t="e">
        <f t="shared" si="12"/>
        <v>#VALUE!</v>
      </c>
      <c r="O27" s="64">
        <f ca="1">IF((NORMINV(T27,$R$10,Parameters!$B$7)&lt;-110%),-110%,(NORMINV(T27,$R$10,Parameters!$B$7)))</f>
        <v>-0.30425121185446574</v>
      </c>
      <c r="T27" s="7">
        <f t="shared" ca="1" si="8"/>
        <v>0.46612106103258188</v>
      </c>
    </row>
    <row r="28" spans="1:20" x14ac:dyDescent="0.45">
      <c r="A28">
        <v>27</v>
      </c>
      <c r="B28">
        <f>'1-nogov-entervalues'!B28</f>
        <v>7</v>
      </c>
      <c r="C28" s="56">
        <f t="shared" si="9"/>
        <v>7000</v>
      </c>
      <c r="D28" s="9"/>
      <c r="E28">
        <f t="shared" si="10"/>
        <v>15</v>
      </c>
      <c r="F28" s="2">
        <f>E28*Parameters!$B$1</f>
        <v>0.75</v>
      </c>
      <c r="G28" s="56">
        <f t="shared" si="0"/>
        <v>5250</v>
      </c>
      <c r="H28" s="62" t="s">
        <v>58</v>
      </c>
      <c r="I28" s="63" t="e">
        <f t="shared" si="11"/>
        <v>#VALUE!</v>
      </c>
      <c r="J28" s="56" t="e">
        <f t="shared" si="1"/>
        <v>#VALUE!</v>
      </c>
      <c r="K28" s="56" t="e">
        <f t="shared" si="2"/>
        <v>#VALUE!</v>
      </c>
      <c r="L28" s="56">
        <f>D28*Parameters!$B$2</f>
        <v>0</v>
      </c>
      <c r="M28" s="56">
        <f>D28*Parameters!$B$3</f>
        <v>0</v>
      </c>
      <c r="N28" s="58" t="e">
        <f t="shared" si="12"/>
        <v>#VALUE!</v>
      </c>
      <c r="O28" s="64">
        <f ca="1">IF((NORMINV(T28,$R$10,Parameters!$B$7)&lt;-110%),-110%,(NORMINV(T28,$R$10,Parameters!$B$7)))</f>
        <v>-0.28141372616699151</v>
      </c>
      <c r="T28" s="7">
        <f t="shared" ca="1" si="8"/>
        <v>0.6449513727574917</v>
      </c>
    </row>
    <row r="29" spans="1:20" x14ac:dyDescent="0.45">
      <c r="A29">
        <v>28</v>
      </c>
      <c r="B29">
        <f>'1-nogov-entervalues'!B29</f>
        <v>8</v>
      </c>
      <c r="C29" s="56">
        <f t="shared" si="9"/>
        <v>8000</v>
      </c>
      <c r="D29" s="9">
        <v>1</v>
      </c>
      <c r="E29">
        <f t="shared" si="10"/>
        <v>15</v>
      </c>
      <c r="F29" s="2">
        <f>E29*Parameters!$B$1</f>
        <v>0.75</v>
      </c>
      <c r="G29" s="56">
        <f t="shared" si="0"/>
        <v>6000</v>
      </c>
      <c r="H29" s="62" t="s">
        <v>58</v>
      </c>
      <c r="I29" s="63" t="e">
        <f t="shared" si="11"/>
        <v>#VALUE!</v>
      </c>
      <c r="J29" s="56" t="e">
        <f t="shared" si="1"/>
        <v>#VALUE!</v>
      </c>
      <c r="K29" s="56" t="e">
        <f t="shared" si="2"/>
        <v>#VALUE!</v>
      </c>
      <c r="L29" s="56">
        <f>D29*Parameters!$B$2</f>
        <v>1000</v>
      </c>
      <c r="M29" s="56">
        <f>D29*Parameters!$B$3</f>
        <v>1500</v>
      </c>
      <c r="N29" s="58" t="e">
        <f t="shared" si="12"/>
        <v>#VALUE!</v>
      </c>
      <c r="O29" s="64">
        <f ca="1">IF((NORMINV(T29,$R$10,Parameters!$B$7)&lt;-110%),-110%,(NORMINV(T29,$R$10,Parameters!$B$7)))</f>
        <v>-0.30859976597011529</v>
      </c>
      <c r="T29" s="7">
        <f t="shared" ca="1" si="8"/>
        <v>0.43172060437058313</v>
      </c>
    </row>
    <row r="30" spans="1:20" x14ac:dyDescent="0.45">
      <c r="A30">
        <v>29</v>
      </c>
      <c r="B30">
        <f>'1-nogov-entervalues'!B30</f>
        <v>9</v>
      </c>
      <c r="C30" s="56">
        <f t="shared" si="9"/>
        <v>9000</v>
      </c>
      <c r="D30" s="9"/>
      <c r="E30">
        <f t="shared" si="10"/>
        <v>15</v>
      </c>
      <c r="F30" s="2">
        <f>E30*Parameters!$B$1</f>
        <v>0.75</v>
      </c>
      <c r="G30" s="56">
        <f t="shared" si="0"/>
        <v>6750</v>
      </c>
      <c r="H30" s="62" t="s">
        <v>58</v>
      </c>
      <c r="I30" s="63" t="e">
        <f t="shared" si="11"/>
        <v>#VALUE!</v>
      </c>
      <c r="J30" s="56" t="e">
        <f t="shared" si="1"/>
        <v>#VALUE!</v>
      </c>
      <c r="K30" s="56" t="e">
        <f t="shared" si="2"/>
        <v>#VALUE!</v>
      </c>
      <c r="L30" s="56">
        <f>D30*Parameters!$B$2</f>
        <v>0</v>
      </c>
      <c r="M30" s="56">
        <f>D30*Parameters!$B$3</f>
        <v>0</v>
      </c>
      <c r="N30" s="58" t="e">
        <f t="shared" si="12"/>
        <v>#VALUE!</v>
      </c>
      <c r="O30" s="64">
        <f ca="1">IF((NORMINV(T30,$R$10,Parameters!$B$7)&lt;-110%),-110%,(NORMINV(T30,$R$10,Parameters!$B$7)))</f>
        <v>-0.28124808871733997</v>
      </c>
      <c r="T30" s="7">
        <f t="shared" ca="1" si="8"/>
        <v>0.64618398097470076</v>
      </c>
    </row>
    <row r="31" spans="1:20" x14ac:dyDescent="0.45">
      <c r="A31">
        <v>30</v>
      </c>
      <c r="B31">
        <f>'1-nogov-entervalues'!B31</f>
        <v>10</v>
      </c>
      <c r="C31" s="56">
        <f t="shared" si="9"/>
        <v>10000</v>
      </c>
      <c r="D31" s="9">
        <v>1</v>
      </c>
      <c r="E31">
        <f t="shared" si="10"/>
        <v>15</v>
      </c>
      <c r="F31" s="2">
        <f>E31*Parameters!$B$1</f>
        <v>0.75</v>
      </c>
      <c r="G31" s="56">
        <f t="shared" si="0"/>
        <v>7500</v>
      </c>
      <c r="H31" s="62" t="s">
        <v>58</v>
      </c>
      <c r="I31" s="63" t="e">
        <f t="shared" si="11"/>
        <v>#VALUE!</v>
      </c>
      <c r="J31" s="56" t="e">
        <f t="shared" si="1"/>
        <v>#VALUE!</v>
      </c>
      <c r="K31" s="56" t="e">
        <f t="shared" si="2"/>
        <v>#VALUE!</v>
      </c>
      <c r="L31" s="56">
        <f>D31*Parameters!$B$2</f>
        <v>1000</v>
      </c>
      <c r="M31" s="56">
        <f>D31*Parameters!$B$3</f>
        <v>1500</v>
      </c>
      <c r="N31" s="58" t="e">
        <f t="shared" si="12"/>
        <v>#VALUE!</v>
      </c>
      <c r="O31" s="64">
        <f ca="1">IF((NORMINV(T31,$R$10,Parameters!$B$7)&lt;-110%),-110%,(NORMINV(T31,$R$10,Parameters!$B$7)))</f>
        <v>-0.36188698133481534</v>
      </c>
      <c r="T31" s="7">
        <f t="shared" ca="1" si="8"/>
        <v>0.10790631039493292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4.25" x14ac:dyDescent="0.45"/>
  <cols>
    <col min="1" max="1" width="5.73046875" bestFit="1" customWidth="1"/>
    <col min="2" max="2" width="4.3984375" bestFit="1" customWidth="1"/>
    <col min="3" max="3" width="7.9296875" style="56" bestFit="1" customWidth="1"/>
    <col min="4" max="4" width="6.6640625" style="49" bestFit="1" customWidth="1"/>
    <col min="5" max="5" width="9.3984375" bestFit="1" customWidth="1"/>
    <col min="6" max="6" width="18.33203125" bestFit="1" customWidth="1"/>
    <col min="7" max="7" width="19" bestFit="1" customWidth="1"/>
    <col min="8" max="8" width="14.53125" bestFit="1" customWidth="1"/>
    <col min="9" max="9" width="15.46484375" bestFit="1" customWidth="1"/>
    <col min="10" max="10" width="13.796875" style="3" bestFit="1" customWidth="1"/>
    <col min="11" max="11" width="12.19921875" style="3" bestFit="1" customWidth="1"/>
    <col min="12" max="12" width="12.33203125" style="3" bestFit="1" customWidth="1"/>
    <col min="13" max="13" width="11.265625" style="13" bestFit="1" customWidth="1"/>
    <col min="15" max="15" width="14.9296875" bestFit="1" customWidth="1"/>
    <col min="16" max="16" width="9.06640625" bestFit="1" customWidth="1"/>
    <col min="17" max="17" width="25.9296875" bestFit="1" customWidth="1"/>
  </cols>
  <sheetData>
    <row r="1" spans="1:16" ht="14.65" thickBot="1" x14ac:dyDescent="0.5">
      <c r="A1" s="5" t="s">
        <v>65</v>
      </c>
      <c r="B1" s="5" t="s">
        <v>0</v>
      </c>
      <c r="C1" s="55" t="s">
        <v>22</v>
      </c>
      <c r="D1" s="48" t="s">
        <v>66</v>
      </c>
      <c r="E1" s="5" t="s">
        <v>67</v>
      </c>
      <c r="F1" s="5" t="s">
        <v>69</v>
      </c>
      <c r="G1" s="5" t="s">
        <v>68</v>
      </c>
      <c r="H1" s="5" t="s">
        <v>17</v>
      </c>
      <c r="I1" s="5" t="s">
        <v>77</v>
      </c>
      <c r="J1" s="6" t="s">
        <v>1</v>
      </c>
      <c r="K1" s="6" t="s">
        <v>8</v>
      </c>
      <c r="L1" s="6" t="s">
        <v>60</v>
      </c>
      <c r="M1" s="6" t="s">
        <v>2</v>
      </c>
      <c r="O1" s="12" t="s">
        <v>5</v>
      </c>
      <c r="P1" s="58">
        <f>SUM(G:G)</f>
        <v>123750</v>
      </c>
    </row>
    <row r="2" spans="1:16" x14ac:dyDescent="0.45">
      <c r="A2">
        <v>1</v>
      </c>
      <c r="B2">
        <f>'1-nogov-entervalues'!B2</f>
        <v>1</v>
      </c>
      <c r="C2" s="56">
        <f>B2*1000</f>
        <v>1000</v>
      </c>
      <c r="D2" s="9"/>
      <c r="E2">
        <f>SUM(D:D)</f>
        <v>15</v>
      </c>
      <c r="F2" s="2">
        <f>E2*Parameters!$B$1</f>
        <v>0.75</v>
      </c>
      <c r="G2" s="56">
        <f t="shared" ref="G2:G31" si="0">F2*C2</f>
        <v>750</v>
      </c>
      <c r="H2" s="65" t="e">
        <f>'5A-learning'!H2*D2</f>
        <v>#VALUE!</v>
      </c>
      <c r="I2" s="56" t="e">
        <f t="shared" ref="I2:I31" si="1">C2*H2</f>
        <v>#VALUE!</v>
      </c>
      <c r="J2" s="56" t="e">
        <f t="shared" ref="J2:J31" si="2">C2+G2+I2</f>
        <v>#VALUE!</v>
      </c>
      <c r="K2" s="56">
        <f>D2*Parameters!$B$2</f>
        <v>0</v>
      </c>
      <c r="L2" s="56">
        <f>D2*Parameters!$B$3</f>
        <v>0</v>
      </c>
      <c r="M2" s="58" t="e">
        <f>J2+L2-K2</f>
        <v>#VALUE!</v>
      </c>
      <c r="O2" s="12" t="s">
        <v>8</v>
      </c>
      <c r="P2" s="58">
        <f>SUM(K:K)</f>
        <v>15000</v>
      </c>
    </row>
    <row r="3" spans="1:16" x14ac:dyDescent="0.45">
      <c r="A3">
        <v>2</v>
      </c>
      <c r="B3">
        <f>'1-nogov-entervalues'!B3</f>
        <v>2</v>
      </c>
      <c r="C3" s="56">
        <f t="shared" ref="C3:C21" si="3">B3*1000</f>
        <v>2000</v>
      </c>
      <c r="D3" s="9">
        <v>1</v>
      </c>
      <c r="E3">
        <f t="shared" ref="E3:E21" si="4">SUM(D:D)</f>
        <v>15</v>
      </c>
      <c r="F3" s="2">
        <f>E3*Parameters!$B$1</f>
        <v>0.75</v>
      </c>
      <c r="G3" s="56">
        <f t="shared" si="0"/>
        <v>1500</v>
      </c>
      <c r="H3" s="65" t="e">
        <f>'5A-learning'!H3*D3</f>
        <v>#VALUE!</v>
      </c>
      <c r="I3" s="56" t="e">
        <f t="shared" si="1"/>
        <v>#VALUE!</v>
      </c>
      <c r="J3" s="56" t="e">
        <f t="shared" si="2"/>
        <v>#VALUE!</v>
      </c>
      <c r="K3" s="56">
        <f>D3*Parameters!$B$2</f>
        <v>1000</v>
      </c>
      <c r="L3" s="56">
        <f>D3*Parameters!$B$3</f>
        <v>1500</v>
      </c>
      <c r="M3" s="58" t="e">
        <f t="shared" ref="M3:M21" si="5">J3+L3-K3</f>
        <v>#VALUE!</v>
      </c>
      <c r="O3" s="12" t="s">
        <v>9</v>
      </c>
      <c r="P3" s="58" t="e">
        <f>SUM(I:I)</f>
        <v>#VALUE!</v>
      </c>
    </row>
    <row r="4" spans="1:16" x14ac:dyDescent="0.45">
      <c r="A4">
        <v>3</v>
      </c>
      <c r="B4">
        <f>'1-nogov-entervalues'!B4</f>
        <v>3</v>
      </c>
      <c r="C4" s="56">
        <f t="shared" si="3"/>
        <v>3000</v>
      </c>
      <c r="D4" s="9"/>
      <c r="E4">
        <f t="shared" si="4"/>
        <v>15</v>
      </c>
      <c r="F4" s="2">
        <f>E4*Parameters!$B$1</f>
        <v>0.75</v>
      </c>
      <c r="G4" s="56">
        <f t="shared" si="0"/>
        <v>2250</v>
      </c>
      <c r="H4" s="65" t="e">
        <f>'5A-learning'!H4*D4</f>
        <v>#VALUE!</v>
      </c>
      <c r="I4" s="56" t="e">
        <f t="shared" si="1"/>
        <v>#VALUE!</v>
      </c>
      <c r="J4" s="56" t="e">
        <f t="shared" si="2"/>
        <v>#VALUE!</v>
      </c>
      <c r="K4" s="56">
        <f>D4*Parameters!$B$2</f>
        <v>0</v>
      </c>
      <c r="L4" s="56">
        <f>D4*Parameters!$B$3</f>
        <v>0</v>
      </c>
      <c r="M4" s="58" t="e">
        <f t="shared" si="5"/>
        <v>#VALUE!</v>
      </c>
      <c r="O4" s="12" t="s">
        <v>10</v>
      </c>
      <c r="P4" s="58" t="e">
        <f>P1-P2+P3</f>
        <v>#VALUE!</v>
      </c>
    </row>
    <row r="5" spans="1:16" x14ac:dyDescent="0.45">
      <c r="A5">
        <v>4</v>
      </c>
      <c r="B5">
        <f>'1-nogov-entervalues'!B5</f>
        <v>4</v>
      </c>
      <c r="C5" s="56">
        <f t="shared" si="3"/>
        <v>4000</v>
      </c>
      <c r="D5" s="9">
        <v>1</v>
      </c>
      <c r="E5">
        <f t="shared" si="4"/>
        <v>15</v>
      </c>
      <c r="F5" s="2">
        <f>E5*Parameters!$B$1</f>
        <v>0.75</v>
      </c>
      <c r="G5" s="56">
        <f t="shared" si="0"/>
        <v>3000</v>
      </c>
      <c r="H5" s="65" t="e">
        <f>'5A-learning'!H5*D5</f>
        <v>#VALUE!</v>
      </c>
      <c r="I5" s="56" t="e">
        <f t="shared" si="1"/>
        <v>#VALUE!</v>
      </c>
      <c r="J5" s="56" t="e">
        <f t="shared" si="2"/>
        <v>#VALUE!</v>
      </c>
      <c r="K5" s="56">
        <f>D5*Parameters!$B$2</f>
        <v>1000</v>
      </c>
      <c r="L5" s="56">
        <f>D5*Parameters!$B$3</f>
        <v>1500</v>
      </c>
      <c r="M5" s="58" t="e">
        <f t="shared" si="5"/>
        <v>#VALUE!</v>
      </c>
      <c r="O5" s="12" t="s">
        <v>59</v>
      </c>
      <c r="P5" s="58">
        <f>SUM(L:L)</f>
        <v>22500</v>
      </c>
    </row>
    <row r="6" spans="1:16" x14ac:dyDescent="0.45">
      <c r="A6">
        <v>5</v>
      </c>
      <c r="B6">
        <f>'1-nogov-entervalues'!B6</f>
        <v>5</v>
      </c>
      <c r="C6" s="56">
        <f t="shared" si="3"/>
        <v>5000</v>
      </c>
      <c r="D6" s="9"/>
      <c r="E6">
        <f t="shared" si="4"/>
        <v>15</v>
      </c>
      <c r="F6" s="2">
        <f>E6*Parameters!$B$1</f>
        <v>0.75</v>
      </c>
      <c r="G6" s="56">
        <f t="shared" si="0"/>
        <v>3750</v>
      </c>
      <c r="H6" s="65" t="e">
        <f>'5A-learning'!H6*D6</f>
        <v>#VALUE!</v>
      </c>
      <c r="I6" s="56" t="e">
        <f t="shared" si="1"/>
        <v>#VALUE!</v>
      </c>
      <c r="J6" s="56" t="e">
        <f t="shared" si="2"/>
        <v>#VALUE!</v>
      </c>
      <c r="K6" s="56">
        <f>D6*Parameters!$B$2</f>
        <v>0</v>
      </c>
      <c r="L6" s="56">
        <f>D6*Parameters!$B$3</f>
        <v>0</v>
      </c>
      <c r="M6" s="58" t="e">
        <f t="shared" si="5"/>
        <v>#VALUE!</v>
      </c>
    </row>
    <row r="7" spans="1:16" x14ac:dyDescent="0.45">
      <c r="A7">
        <v>6</v>
      </c>
      <c r="B7">
        <f>'1-nogov-entervalues'!B7</f>
        <v>6</v>
      </c>
      <c r="C7" s="56">
        <f t="shared" si="3"/>
        <v>6000</v>
      </c>
      <c r="D7" s="9">
        <v>1</v>
      </c>
      <c r="E7">
        <f t="shared" si="4"/>
        <v>15</v>
      </c>
      <c r="F7" s="2">
        <f>E7*Parameters!$B$1</f>
        <v>0.75</v>
      </c>
      <c r="G7" s="56">
        <f t="shared" si="0"/>
        <v>4500</v>
      </c>
      <c r="H7" s="65" t="e">
        <f>'5A-learning'!H7*D7</f>
        <v>#VALUE!</v>
      </c>
      <c r="I7" s="56" t="e">
        <f t="shared" si="1"/>
        <v>#VALUE!</v>
      </c>
      <c r="J7" s="56" t="e">
        <f t="shared" si="2"/>
        <v>#VALUE!</v>
      </c>
      <c r="K7" s="56">
        <f>D7*Parameters!$B$2</f>
        <v>1000</v>
      </c>
      <c r="L7" s="56">
        <f>D7*Parameters!$B$3</f>
        <v>1500</v>
      </c>
      <c r="M7" s="58" t="e">
        <f t="shared" si="5"/>
        <v>#VALUE!</v>
      </c>
      <c r="P7" s="3"/>
    </row>
    <row r="8" spans="1:16" x14ac:dyDescent="0.45">
      <c r="A8">
        <v>7</v>
      </c>
      <c r="B8">
        <f>'1-nogov-entervalues'!B8</f>
        <v>7</v>
      </c>
      <c r="C8" s="56">
        <f t="shared" si="3"/>
        <v>7000</v>
      </c>
      <c r="D8" s="9"/>
      <c r="E8">
        <f t="shared" si="4"/>
        <v>15</v>
      </c>
      <c r="F8" s="2">
        <f>E8*Parameters!$B$1</f>
        <v>0.75</v>
      </c>
      <c r="G8" s="56">
        <f t="shared" si="0"/>
        <v>5250</v>
      </c>
      <c r="H8" s="65" t="e">
        <f>'5A-learning'!H8*D8</f>
        <v>#VALUE!</v>
      </c>
      <c r="I8" s="56" t="e">
        <f t="shared" si="1"/>
        <v>#VALUE!</v>
      </c>
      <c r="J8" s="56" t="e">
        <f t="shared" si="2"/>
        <v>#VALUE!</v>
      </c>
      <c r="K8" s="56">
        <f>D8*Parameters!$B$2</f>
        <v>0</v>
      </c>
      <c r="L8" s="56">
        <f>D8*Parameters!$B$3</f>
        <v>0</v>
      </c>
      <c r="M8" s="58" t="e">
        <f t="shared" si="5"/>
        <v>#VALUE!</v>
      </c>
      <c r="P8" s="3"/>
    </row>
    <row r="9" spans="1:16" x14ac:dyDescent="0.45">
      <c r="A9">
        <v>8</v>
      </c>
      <c r="B9">
        <f>'1-nogov-entervalues'!B9</f>
        <v>8</v>
      </c>
      <c r="C9" s="56">
        <f t="shared" si="3"/>
        <v>8000</v>
      </c>
      <c r="D9" s="9">
        <v>1</v>
      </c>
      <c r="E9">
        <f t="shared" si="4"/>
        <v>15</v>
      </c>
      <c r="F9" s="2">
        <f>E9*Parameters!$B$1</f>
        <v>0.75</v>
      </c>
      <c r="G9" s="56">
        <f t="shared" si="0"/>
        <v>6000</v>
      </c>
      <c r="H9" s="65" t="e">
        <f>'5A-learning'!H9*D9</f>
        <v>#VALUE!</v>
      </c>
      <c r="I9" s="56" t="e">
        <f t="shared" si="1"/>
        <v>#VALUE!</v>
      </c>
      <c r="J9" s="56" t="e">
        <f t="shared" si="2"/>
        <v>#VALUE!</v>
      </c>
      <c r="K9" s="56">
        <f>D9*Parameters!$B$2</f>
        <v>1000</v>
      </c>
      <c r="L9" s="56">
        <f>D9*Parameters!$B$3</f>
        <v>1500</v>
      </c>
      <c r="M9" s="58" t="e">
        <f t="shared" si="5"/>
        <v>#VALUE!</v>
      </c>
    </row>
    <row r="10" spans="1:16" x14ac:dyDescent="0.45">
      <c r="A10">
        <v>9</v>
      </c>
      <c r="B10">
        <f>'1-nogov-entervalues'!B10</f>
        <v>9</v>
      </c>
      <c r="C10" s="56">
        <f t="shared" si="3"/>
        <v>9000</v>
      </c>
      <c r="D10" s="9"/>
      <c r="E10">
        <f t="shared" si="4"/>
        <v>15</v>
      </c>
      <c r="F10" s="2">
        <f>E10*Parameters!$B$1</f>
        <v>0.75</v>
      </c>
      <c r="G10" s="56">
        <f t="shared" si="0"/>
        <v>6750</v>
      </c>
      <c r="H10" s="65" t="e">
        <f>'5A-learning'!H10*D10</f>
        <v>#VALUE!</v>
      </c>
      <c r="I10" s="56" t="e">
        <f t="shared" si="1"/>
        <v>#VALUE!</v>
      </c>
      <c r="J10" s="56" t="e">
        <f t="shared" si="2"/>
        <v>#VALUE!</v>
      </c>
      <c r="K10" s="56">
        <f>D10*Parameters!$B$2</f>
        <v>0</v>
      </c>
      <c r="L10" s="56">
        <f>D10*Parameters!$B$3</f>
        <v>0</v>
      </c>
      <c r="M10" s="58" t="e">
        <f t="shared" si="5"/>
        <v>#VALUE!</v>
      </c>
      <c r="P10" s="2"/>
    </row>
    <row r="11" spans="1:16" x14ac:dyDescent="0.45">
      <c r="A11">
        <v>10</v>
      </c>
      <c r="B11">
        <f>'1-nogov-entervalues'!B11</f>
        <v>10</v>
      </c>
      <c r="C11" s="56">
        <f t="shared" si="3"/>
        <v>10000</v>
      </c>
      <c r="D11" s="9">
        <v>1</v>
      </c>
      <c r="E11">
        <f t="shared" si="4"/>
        <v>15</v>
      </c>
      <c r="F11" s="2">
        <f>E11*Parameters!$B$1</f>
        <v>0.75</v>
      </c>
      <c r="G11" s="56">
        <f t="shared" si="0"/>
        <v>7500</v>
      </c>
      <c r="H11" s="65" t="e">
        <f>'5A-learning'!H11*D11</f>
        <v>#VALUE!</v>
      </c>
      <c r="I11" s="56" t="e">
        <f t="shared" si="1"/>
        <v>#VALUE!</v>
      </c>
      <c r="J11" s="56" t="e">
        <f t="shared" si="2"/>
        <v>#VALUE!</v>
      </c>
      <c r="K11" s="56">
        <f>D11*Parameters!$B$2</f>
        <v>1000</v>
      </c>
      <c r="L11" s="56">
        <f>D11*Parameters!$B$3</f>
        <v>1500</v>
      </c>
      <c r="M11" s="58" t="e">
        <f t="shared" si="5"/>
        <v>#VALUE!</v>
      </c>
    </row>
    <row r="12" spans="1:16" x14ac:dyDescent="0.45">
      <c r="A12">
        <v>11</v>
      </c>
      <c r="B12">
        <f>'1-nogov-entervalues'!B12</f>
        <v>1</v>
      </c>
      <c r="C12" s="56">
        <f t="shared" si="3"/>
        <v>1000</v>
      </c>
      <c r="D12" s="9"/>
      <c r="E12">
        <f t="shared" si="4"/>
        <v>15</v>
      </c>
      <c r="F12" s="2">
        <f>E12*Parameters!$B$1</f>
        <v>0.75</v>
      </c>
      <c r="G12" s="56">
        <f t="shared" si="0"/>
        <v>750</v>
      </c>
      <c r="H12" s="65" t="e">
        <f>'5A-learning'!H12*D12</f>
        <v>#VALUE!</v>
      </c>
      <c r="I12" s="56" t="e">
        <f t="shared" si="1"/>
        <v>#VALUE!</v>
      </c>
      <c r="J12" s="56" t="e">
        <f t="shared" si="2"/>
        <v>#VALUE!</v>
      </c>
      <c r="K12" s="56">
        <f>D12*Parameters!$B$2</f>
        <v>0</v>
      </c>
      <c r="L12" s="56">
        <f>D12*Parameters!$B$3</f>
        <v>0</v>
      </c>
      <c r="M12" s="58" t="e">
        <f t="shared" si="5"/>
        <v>#VALUE!</v>
      </c>
    </row>
    <row r="13" spans="1:16" x14ac:dyDescent="0.45">
      <c r="A13">
        <v>12</v>
      </c>
      <c r="B13">
        <f>'1-nogov-entervalues'!B13</f>
        <v>2</v>
      </c>
      <c r="C13" s="56">
        <f t="shared" si="3"/>
        <v>2000</v>
      </c>
      <c r="D13" s="9">
        <v>1</v>
      </c>
      <c r="E13">
        <f t="shared" si="4"/>
        <v>15</v>
      </c>
      <c r="F13" s="2">
        <f>E13*Parameters!$B$1</f>
        <v>0.75</v>
      </c>
      <c r="G13" s="56">
        <f t="shared" si="0"/>
        <v>1500</v>
      </c>
      <c r="H13" s="65" t="e">
        <f>'5A-learning'!H13*D13</f>
        <v>#VALUE!</v>
      </c>
      <c r="I13" s="56" t="e">
        <f t="shared" si="1"/>
        <v>#VALUE!</v>
      </c>
      <c r="J13" s="56" t="e">
        <f t="shared" si="2"/>
        <v>#VALUE!</v>
      </c>
      <c r="K13" s="56">
        <f>D13*Parameters!$B$2</f>
        <v>1000</v>
      </c>
      <c r="L13" s="56">
        <f>D13*Parameters!$B$3</f>
        <v>1500</v>
      </c>
      <c r="M13" s="58" t="e">
        <f t="shared" si="5"/>
        <v>#VALUE!</v>
      </c>
    </row>
    <row r="14" spans="1:16" x14ac:dyDescent="0.45">
      <c r="A14">
        <v>13</v>
      </c>
      <c r="B14">
        <f>'1-nogov-entervalues'!B14</f>
        <v>3</v>
      </c>
      <c r="C14" s="56">
        <f t="shared" si="3"/>
        <v>3000</v>
      </c>
      <c r="D14" s="9"/>
      <c r="E14">
        <f t="shared" si="4"/>
        <v>15</v>
      </c>
      <c r="F14" s="2">
        <f>E14*Parameters!$B$1</f>
        <v>0.75</v>
      </c>
      <c r="G14" s="56">
        <f t="shared" si="0"/>
        <v>2250</v>
      </c>
      <c r="H14" s="65" t="e">
        <f>'5A-learning'!H14*D14</f>
        <v>#VALUE!</v>
      </c>
      <c r="I14" s="56" t="e">
        <f t="shared" si="1"/>
        <v>#VALUE!</v>
      </c>
      <c r="J14" s="56" t="e">
        <f t="shared" si="2"/>
        <v>#VALUE!</v>
      </c>
      <c r="K14" s="56">
        <f>D14*Parameters!$B$2</f>
        <v>0</v>
      </c>
      <c r="L14" s="56">
        <f>D14*Parameters!$B$3</f>
        <v>0</v>
      </c>
      <c r="M14" s="58" t="e">
        <f t="shared" si="5"/>
        <v>#VALUE!</v>
      </c>
    </row>
    <row r="15" spans="1:16" x14ac:dyDescent="0.45">
      <c r="A15">
        <v>14</v>
      </c>
      <c r="B15">
        <f>'1-nogov-entervalues'!B15</f>
        <v>4</v>
      </c>
      <c r="C15" s="56">
        <f t="shared" si="3"/>
        <v>4000</v>
      </c>
      <c r="D15" s="9">
        <v>1</v>
      </c>
      <c r="E15">
        <f t="shared" si="4"/>
        <v>15</v>
      </c>
      <c r="F15" s="2">
        <f>E15*Parameters!$B$1</f>
        <v>0.75</v>
      </c>
      <c r="G15" s="56">
        <f t="shared" si="0"/>
        <v>3000</v>
      </c>
      <c r="H15" s="65" t="e">
        <f>'5A-learning'!H15*D15</f>
        <v>#VALUE!</v>
      </c>
      <c r="I15" s="56" t="e">
        <f t="shared" si="1"/>
        <v>#VALUE!</v>
      </c>
      <c r="J15" s="56" t="e">
        <f t="shared" si="2"/>
        <v>#VALUE!</v>
      </c>
      <c r="K15" s="56">
        <f>D15*Parameters!$B$2</f>
        <v>1000</v>
      </c>
      <c r="L15" s="56">
        <f>D15*Parameters!$B$3</f>
        <v>1500</v>
      </c>
      <c r="M15" s="58" t="e">
        <f t="shared" si="5"/>
        <v>#VALUE!</v>
      </c>
    </row>
    <row r="16" spans="1:16" x14ac:dyDescent="0.45">
      <c r="A16">
        <v>15</v>
      </c>
      <c r="B16">
        <f>'1-nogov-entervalues'!B16</f>
        <v>5</v>
      </c>
      <c r="C16" s="56">
        <f t="shared" si="3"/>
        <v>5000</v>
      </c>
      <c r="D16" s="9"/>
      <c r="E16">
        <f t="shared" si="4"/>
        <v>15</v>
      </c>
      <c r="F16" s="2">
        <f>E16*Parameters!$B$1</f>
        <v>0.75</v>
      </c>
      <c r="G16" s="56">
        <f t="shared" si="0"/>
        <v>3750</v>
      </c>
      <c r="H16" s="65" t="e">
        <f>'5A-learning'!H16*D16</f>
        <v>#VALUE!</v>
      </c>
      <c r="I16" s="56" t="e">
        <f t="shared" si="1"/>
        <v>#VALUE!</v>
      </c>
      <c r="J16" s="56" t="e">
        <f t="shared" si="2"/>
        <v>#VALUE!</v>
      </c>
      <c r="K16" s="56">
        <f>D16*Parameters!$B$2</f>
        <v>0</v>
      </c>
      <c r="L16" s="56">
        <f>D16*Parameters!$B$3</f>
        <v>0</v>
      </c>
      <c r="M16" s="58" t="e">
        <f t="shared" si="5"/>
        <v>#VALUE!</v>
      </c>
    </row>
    <row r="17" spans="1:13" x14ac:dyDescent="0.45">
      <c r="A17">
        <v>16</v>
      </c>
      <c r="B17">
        <f>'1-nogov-entervalues'!B17</f>
        <v>6</v>
      </c>
      <c r="C17" s="56">
        <f t="shared" si="3"/>
        <v>6000</v>
      </c>
      <c r="D17" s="9">
        <v>1</v>
      </c>
      <c r="E17">
        <f t="shared" si="4"/>
        <v>15</v>
      </c>
      <c r="F17" s="2">
        <f>E17*Parameters!$B$1</f>
        <v>0.75</v>
      </c>
      <c r="G17" s="56">
        <f t="shared" si="0"/>
        <v>4500</v>
      </c>
      <c r="H17" s="65" t="e">
        <f>'5A-learning'!H17*D17</f>
        <v>#VALUE!</v>
      </c>
      <c r="I17" s="56" t="e">
        <f t="shared" si="1"/>
        <v>#VALUE!</v>
      </c>
      <c r="J17" s="56" t="e">
        <f t="shared" si="2"/>
        <v>#VALUE!</v>
      </c>
      <c r="K17" s="56">
        <f>D17*Parameters!$B$2</f>
        <v>1000</v>
      </c>
      <c r="L17" s="56">
        <f>D17*Parameters!$B$3</f>
        <v>1500</v>
      </c>
      <c r="M17" s="58" t="e">
        <f t="shared" si="5"/>
        <v>#VALUE!</v>
      </c>
    </row>
    <row r="18" spans="1:13" x14ac:dyDescent="0.45">
      <c r="A18">
        <v>17</v>
      </c>
      <c r="B18">
        <f>'1-nogov-entervalues'!B18</f>
        <v>7</v>
      </c>
      <c r="C18" s="56">
        <f t="shared" si="3"/>
        <v>7000</v>
      </c>
      <c r="D18" s="9"/>
      <c r="E18">
        <f t="shared" si="4"/>
        <v>15</v>
      </c>
      <c r="F18" s="2">
        <f>E18*Parameters!$B$1</f>
        <v>0.75</v>
      </c>
      <c r="G18" s="56">
        <f t="shared" si="0"/>
        <v>5250</v>
      </c>
      <c r="H18" s="65" t="e">
        <f>'5A-learning'!H18*D18</f>
        <v>#VALUE!</v>
      </c>
      <c r="I18" s="56" t="e">
        <f t="shared" si="1"/>
        <v>#VALUE!</v>
      </c>
      <c r="J18" s="56" t="e">
        <f t="shared" si="2"/>
        <v>#VALUE!</v>
      </c>
      <c r="K18" s="56">
        <f>D18*Parameters!$B$2</f>
        <v>0</v>
      </c>
      <c r="L18" s="56">
        <f>D18*Parameters!$B$3</f>
        <v>0</v>
      </c>
      <c r="M18" s="58" t="e">
        <f t="shared" si="5"/>
        <v>#VALUE!</v>
      </c>
    </row>
    <row r="19" spans="1:13" x14ac:dyDescent="0.45">
      <c r="A19">
        <v>18</v>
      </c>
      <c r="B19">
        <f>'1-nogov-entervalues'!B19</f>
        <v>8</v>
      </c>
      <c r="C19" s="56">
        <f t="shared" si="3"/>
        <v>8000</v>
      </c>
      <c r="D19" s="9">
        <v>1</v>
      </c>
      <c r="E19">
        <f t="shared" si="4"/>
        <v>15</v>
      </c>
      <c r="F19" s="2">
        <f>E19*Parameters!$B$1</f>
        <v>0.75</v>
      </c>
      <c r="G19" s="56">
        <f t="shared" si="0"/>
        <v>6000</v>
      </c>
      <c r="H19" s="65" t="e">
        <f>'5A-learning'!H19*D19</f>
        <v>#VALUE!</v>
      </c>
      <c r="I19" s="56" t="e">
        <f t="shared" si="1"/>
        <v>#VALUE!</v>
      </c>
      <c r="J19" s="56" t="e">
        <f t="shared" si="2"/>
        <v>#VALUE!</v>
      </c>
      <c r="K19" s="56">
        <f>D19*Parameters!$B$2</f>
        <v>1000</v>
      </c>
      <c r="L19" s="56">
        <f>D19*Parameters!$B$3</f>
        <v>1500</v>
      </c>
      <c r="M19" s="58" t="e">
        <f t="shared" si="5"/>
        <v>#VALUE!</v>
      </c>
    </row>
    <row r="20" spans="1:13" x14ac:dyDescent="0.45">
      <c r="A20">
        <v>19</v>
      </c>
      <c r="B20">
        <f>'1-nogov-entervalues'!B20</f>
        <v>9</v>
      </c>
      <c r="C20" s="56">
        <f t="shared" si="3"/>
        <v>9000</v>
      </c>
      <c r="D20" s="9"/>
      <c r="E20">
        <f t="shared" si="4"/>
        <v>15</v>
      </c>
      <c r="F20" s="2">
        <f>E20*Parameters!$B$1</f>
        <v>0.75</v>
      </c>
      <c r="G20" s="56">
        <f t="shared" si="0"/>
        <v>6750</v>
      </c>
      <c r="H20" s="65" t="e">
        <f>'5A-learning'!H20*D20</f>
        <v>#VALUE!</v>
      </c>
      <c r="I20" s="56" t="e">
        <f t="shared" si="1"/>
        <v>#VALUE!</v>
      </c>
      <c r="J20" s="56" t="e">
        <f t="shared" si="2"/>
        <v>#VALUE!</v>
      </c>
      <c r="K20" s="56">
        <f>D20*Parameters!$B$2</f>
        <v>0</v>
      </c>
      <c r="L20" s="56">
        <f>D20*Parameters!$B$3</f>
        <v>0</v>
      </c>
      <c r="M20" s="58" t="e">
        <f t="shared" si="5"/>
        <v>#VALUE!</v>
      </c>
    </row>
    <row r="21" spans="1:13" x14ac:dyDescent="0.45">
      <c r="A21">
        <v>20</v>
      </c>
      <c r="B21">
        <f>'1-nogov-entervalues'!B21</f>
        <v>10</v>
      </c>
      <c r="C21" s="56">
        <f t="shared" si="3"/>
        <v>10000</v>
      </c>
      <c r="D21" s="9">
        <v>1</v>
      </c>
      <c r="E21">
        <f t="shared" si="4"/>
        <v>15</v>
      </c>
      <c r="F21" s="2">
        <f>E21*Parameters!$B$1</f>
        <v>0.75</v>
      </c>
      <c r="G21" s="56">
        <f t="shared" si="0"/>
        <v>7500</v>
      </c>
      <c r="H21" s="65" t="e">
        <f>'5A-learning'!H21*D21</f>
        <v>#VALUE!</v>
      </c>
      <c r="I21" s="56" t="e">
        <f t="shared" si="1"/>
        <v>#VALUE!</v>
      </c>
      <c r="J21" s="56" t="e">
        <f t="shared" si="2"/>
        <v>#VALUE!</v>
      </c>
      <c r="K21" s="56">
        <f>D21*Parameters!$B$2</f>
        <v>1000</v>
      </c>
      <c r="L21" s="56">
        <f>D21*Parameters!$B$3</f>
        <v>1500</v>
      </c>
      <c r="M21" s="58" t="e">
        <f t="shared" si="5"/>
        <v>#VALUE!</v>
      </c>
    </row>
    <row r="22" spans="1:13" x14ac:dyDescent="0.45">
      <c r="A22">
        <v>21</v>
      </c>
      <c r="B22">
        <f>'1-nogov-entervalues'!B22</f>
        <v>1</v>
      </c>
      <c r="C22" s="56">
        <f>B22*1000</f>
        <v>1000</v>
      </c>
      <c r="D22" s="9"/>
      <c r="E22">
        <f>SUM(D:D)</f>
        <v>15</v>
      </c>
      <c r="F22" s="2">
        <f>E22*Parameters!$B$1</f>
        <v>0.75</v>
      </c>
      <c r="G22" s="56">
        <f t="shared" si="0"/>
        <v>750</v>
      </c>
      <c r="H22" s="65" t="e">
        <f>'5A-learning'!H22*D22</f>
        <v>#VALUE!</v>
      </c>
      <c r="I22" s="56" t="e">
        <f t="shared" si="1"/>
        <v>#VALUE!</v>
      </c>
      <c r="J22" s="56" t="e">
        <f t="shared" si="2"/>
        <v>#VALUE!</v>
      </c>
      <c r="K22" s="56">
        <f>D22*Parameters!$B$2</f>
        <v>0</v>
      </c>
      <c r="L22" s="56">
        <f>D22*Parameters!$B$3</f>
        <v>0</v>
      </c>
      <c r="M22" s="58" t="e">
        <f>J22+L22-K22</f>
        <v>#VALUE!</v>
      </c>
    </row>
    <row r="23" spans="1:13" x14ac:dyDescent="0.45">
      <c r="A23">
        <v>22</v>
      </c>
      <c r="B23">
        <f>'1-nogov-entervalues'!B23</f>
        <v>2</v>
      </c>
      <c r="C23" s="56">
        <f t="shared" ref="C23:C31" si="6">B23*1000</f>
        <v>2000</v>
      </c>
      <c r="D23" s="9">
        <v>1</v>
      </c>
      <c r="E23">
        <f t="shared" ref="E23:E31" si="7">SUM(D:D)</f>
        <v>15</v>
      </c>
      <c r="F23" s="2">
        <f>E23*Parameters!$B$1</f>
        <v>0.75</v>
      </c>
      <c r="G23" s="56">
        <f t="shared" si="0"/>
        <v>1500</v>
      </c>
      <c r="H23" s="65" t="e">
        <f>'5A-learning'!H23*D23</f>
        <v>#VALUE!</v>
      </c>
      <c r="I23" s="56" t="e">
        <f t="shared" si="1"/>
        <v>#VALUE!</v>
      </c>
      <c r="J23" s="56" t="e">
        <f t="shared" si="2"/>
        <v>#VALUE!</v>
      </c>
      <c r="K23" s="56">
        <f>D23*Parameters!$B$2</f>
        <v>1000</v>
      </c>
      <c r="L23" s="56">
        <f>D23*Parameters!$B$3</f>
        <v>1500</v>
      </c>
      <c r="M23" s="58" t="e">
        <f t="shared" ref="M23:M31" si="8">J23+L23-K23</f>
        <v>#VALUE!</v>
      </c>
    </row>
    <row r="24" spans="1:13" x14ac:dyDescent="0.45">
      <c r="A24">
        <v>23</v>
      </c>
      <c r="B24">
        <f>'1-nogov-entervalues'!B24</f>
        <v>3</v>
      </c>
      <c r="C24" s="56">
        <f t="shared" si="6"/>
        <v>3000</v>
      </c>
      <c r="D24" s="9"/>
      <c r="E24">
        <f t="shared" si="7"/>
        <v>15</v>
      </c>
      <c r="F24" s="2">
        <f>E24*Parameters!$B$1</f>
        <v>0.75</v>
      </c>
      <c r="G24" s="56">
        <f t="shared" si="0"/>
        <v>2250</v>
      </c>
      <c r="H24" s="65" t="e">
        <f>'5A-learning'!H24*D24</f>
        <v>#VALUE!</v>
      </c>
      <c r="I24" s="56" t="e">
        <f t="shared" si="1"/>
        <v>#VALUE!</v>
      </c>
      <c r="J24" s="56" t="e">
        <f t="shared" si="2"/>
        <v>#VALUE!</v>
      </c>
      <c r="K24" s="56">
        <f>D24*Parameters!$B$2</f>
        <v>0</v>
      </c>
      <c r="L24" s="56">
        <f>D24*Parameters!$B$3</f>
        <v>0</v>
      </c>
      <c r="M24" s="58" t="e">
        <f t="shared" si="8"/>
        <v>#VALUE!</v>
      </c>
    </row>
    <row r="25" spans="1:13" x14ac:dyDescent="0.45">
      <c r="A25">
        <v>24</v>
      </c>
      <c r="B25">
        <f>'1-nogov-entervalues'!B25</f>
        <v>4</v>
      </c>
      <c r="C25" s="56">
        <f t="shared" si="6"/>
        <v>4000</v>
      </c>
      <c r="D25" s="9">
        <v>1</v>
      </c>
      <c r="E25">
        <f t="shared" si="7"/>
        <v>15</v>
      </c>
      <c r="F25" s="2">
        <f>E25*Parameters!$B$1</f>
        <v>0.75</v>
      </c>
      <c r="G25" s="56">
        <f t="shared" si="0"/>
        <v>3000</v>
      </c>
      <c r="H25" s="65" t="e">
        <f>'5A-learning'!H25*D25</f>
        <v>#VALUE!</v>
      </c>
      <c r="I25" s="56" t="e">
        <f t="shared" si="1"/>
        <v>#VALUE!</v>
      </c>
      <c r="J25" s="56" t="e">
        <f t="shared" si="2"/>
        <v>#VALUE!</v>
      </c>
      <c r="K25" s="56">
        <f>D25*Parameters!$B$2</f>
        <v>1000</v>
      </c>
      <c r="L25" s="56">
        <f>D25*Parameters!$B$3</f>
        <v>1500</v>
      </c>
      <c r="M25" s="58" t="e">
        <f t="shared" si="8"/>
        <v>#VALUE!</v>
      </c>
    </row>
    <row r="26" spans="1:13" x14ac:dyDescent="0.45">
      <c r="A26">
        <v>25</v>
      </c>
      <c r="B26">
        <f>'1-nogov-entervalues'!B26</f>
        <v>5</v>
      </c>
      <c r="C26" s="56">
        <f t="shared" si="6"/>
        <v>5000</v>
      </c>
      <c r="D26" s="9"/>
      <c r="E26">
        <f t="shared" si="7"/>
        <v>15</v>
      </c>
      <c r="F26" s="2">
        <f>E26*Parameters!$B$1</f>
        <v>0.75</v>
      </c>
      <c r="G26" s="56">
        <f t="shared" si="0"/>
        <v>3750</v>
      </c>
      <c r="H26" s="65" t="e">
        <f>'5A-learning'!H26*D26</f>
        <v>#VALUE!</v>
      </c>
      <c r="I26" s="56" t="e">
        <f t="shared" si="1"/>
        <v>#VALUE!</v>
      </c>
      <c r="J26" s="56" t="e">
        <f t="shared" si="2"/>
        <v>#VALUE!</v>
      </c>
      <c r="K26" s="56">
        <f>D26*Parameters!$B$2</f>
        <v>0</v>
      </c>
      <c r="L26" s="56">
        <f>D26*Parameters!$B$3</f>
        <v>0</v>
      </c>
      <c r="M26" s="58" t="e">
        <f t="shared" si="8"/>
        <v>#VALUE!</v>
      </c>
    </row>
    <row r="27" spans="1:13" x14ac:dyDescent="0.45">
      <c r="A27">
        <v>26</v>
      </c>
      <c r="B27">
        <f>'1-nogov-entervalues'!B27</f>
        <v>6</v>
      </c>
      <c r="C27" s="56">
        <f t="shared" si="6"/>
        <v>6000</v>
      </c>
      <c r="D27" s="9">
        <v>1</v>
      </c>
      <c r="E27">
        <f t="shared" si="7"/>
        <v>15</v>
      </c>
      <c r="F27" s="2">
        <f>E27*Parameters!$B$1</f>
        <v>0.75</v>
      </c>
      <c r="G27" s="56">
        <f t="shared" si="0"/>
        <v>4500</v>
      </c>
      <c r="H27" s="65" t="e">
        <f>'5A-learning'!H27*D27</f>
        <v>#VALUE!</v>
      </c>
      <c r="I27" s="56" t="e">
        <f t="shared" si="1"/>
        <v>#VALUE!</v>
      </c>
      <c r="J27" s="56" t="e">
        <f t="shared" si="2"/>
        <v>#VALUE!</v>
      </c>
      <c r="K27" s="56">
        <f>D27*Parameters!$B$2</f>
        <v>1000</v>
      </c>
      <c r="L27" s="56">
        <f>D27*Parameters!$B$3</f>
        <v>1500</v>
      </c>
      <c r="M27" s="58" t="e">
        <f t="shared" si="8"/>
        <v>#VALUE!</v>
      </c>
    </row>
    <row r="28" spans="1:13" x14ac:dyDescent="0.45">
      <c r="A28">
        <v>27</v>
      </c>
      <c r="B28">
        <f>'1-nogov-entervalues'!B28</f>
        <v>7</v>
      </c>
      <c r="C28" s="56">
        <f t="shared" si="6"/>
        <v>7000</v>
      </c>
      <c r="D28" s="9"/>
      <c r="E28">
        <f t="shared" si="7"/>
        <v>15</v>
      </c>
      <c r="F28" s="2">
        <f>E28*Parameters!$B$1</f>
        <v>0.75</v>
      </c>
      <c r="G28" s="56">
        <f t="shared" si="0"/>
        <v>5250</v>
      </c>
      <c r="H28" s="65" t="e">
        <f>'5A-learning'!H28*D28</f>
        <v>#VALUE!</v>
      </c>
      <c r="I28" s="56" t="e">
        <f t="shared" si="1"/>
        <v>#VALUE!</v>
      </c>
      <c r="J28" s="56" t="e">
        <f t="shared" si="2"/>
        <v>#VALUE!</v>
      </c>
      <c r="K28" s="56">
        <f>D28*Parameters!$B$2</f>
        <v>0</v>
      </c>
      <c r="L28" s="56">
        <f>D28*Parameters!$B$3</f>
        <v>0</v>
      </c>
      <c r="M28" s="58" t="e">
        <f t="shared" si="8"/>
        <v>#VALUE!</v>
      </c>
    </row>
    <row r="29" spans="1:13" x14ac:dyDescent="0.45">
      <c r="A29">
        <v>28</v>
      </c>
      <c r="B29">
        <f>'1-nogov-entervalues'!B29</f>
        <v>8</v>
      </c>
      <c r="C29" s="56">
        <f t="shared" si="6"/>
        <v>8000</v>
      </c>
      <c r="D29" s="9">
        <v>1</v>
      </c>
      <c r="E29">
        <f t="shared" si="7"/>
        <v>15</v>
      </c>
      <c r="F29" s="2">
        <f>E29*Parameters!$B$1</f>
        <v>0.75</v>
      </c>
      <c r="G29" s="56">
        <f t="shared" si="0"/>
        <v>6000</v>
      </c>
      <c r="H29" s="65" t="e">
        <f>'5A-learning'!H29*D29</f>
        <v>#VALUE!</v>
      </c>
      <c r="I29" s="56" t="e">
        <f t="shared" si="1"/>
        <v>#VALUE!</v>
      </c>
      <c r="J29" s="56" t="e">
        <f t="shared" si="2"/>
        <v>#VALUE!</v>
      </c>
      <c r="K29" s="56">
        <f>D29*Parameters!$B$2</f>
        <v>1000</v>
      </c>
      <c r="L29" s="56">
        <f>D29*Parameters!$B$3</f>
        <v>1500</v>
      </c>
      <c r="M29" s="58" t="e">
        <f t="shared" si="8"/>
        <v>#VALUE!</v>
      </c>
    </row>
    <row r="30" spans="1:13" x14ac:dyDescent="0.45">
      <c r="A30">
        <v>29</v>
      </c>
      <c r="B30">
        <f>'1-nogov-entervalues'!B30</f>
        <v>9</v>
      </c>
      <c r="C30" s="56">
        <f t="shared" si="6"/>
        <v>9000</v>
      </c>
      <c r="D30" s="9"/>
      <c r="E30">
        <f t="shared" si="7"/>
        <v>15</v>
      </c>
      <c r="F30" s="2">
        <f>E30*Parameters!$B$1</f>
        <v>0.75</v>
      </c>
      <c r="G30" s="56">
        <f t="shared" si="0"/>
        <v>6750</v>
      </c>
      <c r="H30" s="65" t="e">
        <f>'5A-learning'!H30*D30</f>
        <v>#VALUE!</v>
      </c>
      <c r="I30" s="56" t="e">
        <f t="shared" si="1"/>
        <v>#VALUE!</v>
      </c>
      <c r="J30" s="56" t="e">
        <f t="shared" si="2"/>
        <v>#VALUE!</v>
      </c>
      <c r="K30" s="56">
        <f>D30*Parameters!$B$2</f>
        <v>0</v>
      </c>
      <c r="L30" s="56">
        <f>D30*Parameters!$B$3</f>
        <v>0</v>
      </c>
      <c r="M30" s="58" t="e">
        <f t="shared" si="8"/>
        <v>#VALUE!</v>
      </c>
    </row>
    <row r="31" spans="1:13" x14ac:dyDescent="0.45">
      <c r="A31">
        <v>30</v>
      </c>
      <c r="B31">
        <f>'1-nogov-entervalues'!B31</f>
        <v>10</v>
      </c>
      <c r="C31" s="56">
        <f t="shared" si="6"/>
        <v>10000</v>
      </c>
      <c r="D31" s="9">
        <v>1</v>
      </c>
      <c r="E31">
        <f t="shared" si="7"/>
        <v>15</v>
      </c>
      <c r="F31" s="2">
        <f>E31*Parameters!$B$1</f>
        <v>0.75</v>
      </c>
      <c r="G31" s="56">
        <f t="shared" si="0"/>
        <v>7500</v>
      </c>
      <c r="H31" s="65" t="e">
        <f>'5A-learning'!H31*D31</f>
        <v>#VALUE!</v>
      </c>
      <c r="I31" s="56" t="e">
        <f t="shared" si="1"/>
        <v>#VALUE!</v>
      </c>
      <c r="J31" s="56" t="e">
        <f t="shared" si="2"/>
        <v>#VALUE!</v>
      </c>
      <c r="K31" s="56">
        <f>D31*Parameters!$B$2</f>
        <v>1000</v>
      </c>
      <c r="L31" s="56">
        <f>D31*Parameters!$B$3</f>
        <v>1500</v>
      </c>
      <c r="M31" s="58" t="e">
        <f t="shared" si="8"/>
        <v>#VALUE!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defaultRowHeight="14.25" x14ac:dyDescent="0.45"/>
  <cols>
    <col min="1" max="1" width="5.73046875" bestFit="1" customWidth="1"/>
    <col min="2" max="2" width="4.3984375" bestFit="1" customWidth="1"/>
    <col min="3" max="3" width="7.9296875" style="56" bestFit="1" customWidth="1"/>
    <col min="4" max="4" width="6.6640625" style="49" bestFit="1" customWidth="1"/>
    <col min="5" max="5" width="9.3984375" bestFit="1" customWidth="1"/>
    <col min="6" max="6" width="18.33203125" bestFit="1" customWidth="1"/>
    <col min="7" max="7" width="19" bestFit="1" customWidth="1"/>
    <col min="8" max="8" width="22.53125" style="16" bestFit="1" customWidth="1"/>
    <col min="9" max="9" width="14.53125" style="16" bestFit="1" customWidth="1"/>
    <col min="10" max="10" width="15.46484375" bestFit="1" customWidth="1"/>
    <col min="11" max="11" width="13.796875" style="3" bestFit="1" customWidth="1"/>
    <col min="12" max="12" width="12.19921875" style="3" bestFit="1" customWidth="1"/>
    <col min="13" max="13" width="12.33203125" style="3" bestFit="1" customWidth="1"/>
    <col min="14" max="14" width="11.265625" style="13" bestFit="1" customWidth="1"/>
    <col min="15" max="15" width="30.59765625" style="14" bestFit="1" customWidth="1"/>
    <col min="17" max="17" width="22.53125" bestFit="1" customWidth="1"/>
    <col min="18" max="18" width="9.06640625" bestFit="1" customWidth="1"/>
    <col min="19" max="19" width="45.73046875" bestFit="1" customWidth="1"/>
    <col min="20" max="20" width="11.265625" style="54" customWidth="1"/>
  </cols>
  <sheetData>
    <row r="1" spans="1:20" ht="14.65" thickBot="1" x14ac:dyDescent="0.5">
      <c r="A1" s="5" t="s">
        <v>65</v>
      </c>
      <c r="B1" s="5" t="s">
        <v>0</v>
      </c>
      <c r="C1" s="55" t="s">
        <v>22</v>
      </c>
      <c r="D1" s="48" t="s">
        <v>66</v>
      </c>
      <c r="E1" s="5" t="s">
        <v>67</v>
      </c>
      <c r="F1" s="5" t="s">
        <v>69</v>
      </c>
      <c r="G1" s="5" t="s">
        <v>68</v>
      </c>
      <c r="H1" s="5" t="s">
        <v>61</v>
      </c>
      <c r="I1" s="15" t="s">
        <v>17</v>
      </c>
      <c r="J1" s="5" t="s">
        <v>77</v>
      </c>
      <c r="K1" s="6" t="s">
        <v>1</v>
      </c>
      <c r="L1" s="6" t="s">
        <v>8</v>
      </c>
      <c r="M1" s="6" t="s">
        <v>60</v>
      </c>
      <c r="N1" s="6" t="s">
        <v>2</v>
      </c>
      <c r="O1" s="5" t="s">
        <v>85</v>
      </c>
      <c r="Q1" s="12" t="s">
        <v>5</v>
      </c>
      <c r="R1" s="58">
        <f>SUM(G:G)</f>
        <v>123750</v>
      </c>
      <c r="T1" s="53" t="s">
        <v>86</v>
      </c>
    </row>
    <row r="2" spans="1:20" x14ac:dyDescent="0.45">
      <c r="A2">
        <v>1</v>
      </c>
      <c r="B2">
        <f>'1-nogov-entervalues'!B2</f>
        <v>1</v>
      </c>
      <c r="C2" s="56">
        <f>B2*1000</f>
        <v>1000</v>
      </c>
      <c r="D2" s="9"/>
      <c r="E2">
        <f>SUM(D:D)</f>
        <v>15</v>
      </c>
      <c r="F2" s="2">
        <f>E2*Parameters!$B$1</f>
        <v>0.75</v>
      </c>
      <c r="G2" s="56">
        <f t="shared" ref="G2:G31" si="0">F2*C2</f>
        <v>750</v>
      </c>
      <c r="H2" s="62" t="s">
        <v>58</v>
      </c>
      <c r="I2" s="63" t="e">
        <f>H2*D2</f>
        <v>#VALUE!</v>
      </c>
      <c r="J2" s="56" t="e">
        <f t="shared" ref="J2:J31" si="1">C2*I2</f>
        <v>#VALUE!</v>
      </c>
      <c r="K2" s="56" t="e">
        <f t="shared" ref="K2:K31" si="2">C2+G2+J2</f>
        <v>#VALUE!</v>
      </c>
      <c r="L2" s="56">
        <f>D2*Parameters!$B$2</f>
        <v>0</v>
      </c>
      <c r="M2" s="56">
        <f>D2*(Parameters!$B$3+Parameters!$B$5)</f>
        <v>0</v>
      </c>
      <c r="N2" s="58" t="e">
        <f>K2+M2-L2</f>
        <v>#VALUE!</v>
      </c>
      <c r="O2" s="64">
        <f ca="1">IF((NORMINV(T2,$R$10,Parameters!$B$7)&lt;-110%),-110%,(NORMINV(T2,$R$10,Parameters!$B$7)))</f>
        <v>-0.28322039302466401</v>
      </c>
      <c r="Q2" s="12" t="s">
        <v>8</v>
      </c>
      <c r="R2" s="58">
        <f>SUM(L:L)</f>
        <v>15000</v>
      </c>
      <c r="T2" s="7">
        <f t="shared" ref="T2:T7" ca="1" si="3">RAND()</f>
        <v>0.6314107738242829</v>
      </c>
    </row>
    <row r="3" spans="1:20" x14ac:dyDescent="0.45">
      <c r="A3">
        <v>2</v>
      </c>
      <c r="B3">
        <f>'1-nogov-entervalues'!B3</f>
        <v>2</v>
      </c>
      <c r="C3" s="56">
        <f t="shared" ref="C3:C21" si="4">B3*1000</f>
        <v>2000</v>
      </c>
      <c r="D3" s="9">
        <v>1</v>
      </c>
      <c r="E3">
        <f t="shared" ref="E3:E21" si="5">SUM(D:D)</f>
        <v>15</v>
      </c>
      <c r="F3" s="2">
        <f>E3*Parameters!$B$1</f>
        <v>0.75</v>
      </c>
      <c r="G3" s="56">
        <f t="shared" si="0"/>
        <v>1500</v>
      </c>
      <c r="H3" s="62" t="s">
        <v>58</v>
      </c>
      <c r="I3" s="63" t="e">
        <f t="shared" ref="I3:I21" si="6">H3*D3</f>
        <v>#VALUE!</v>
      </c>
      <c r="J3" s="56" t="e">
        <f t="shared" si="1"/>
        <v>#VALUE!</v>
      </c>
      <c r="K3" s="56" t="e">
        <f t="shared" si="2"/>
        <v>#VALUE!</v>
      </c>
      <c r="L3" s="56">
        <f>D3*Parameters!$B$2</f>
        <v>1000</v>
      </c>
      <c r="M3" s="56">
        <f>D3*(Parameters!$B$3+Parameters!$B$5)</f>
        <v>2000</v>
      </c>
      <c r="N3" s="58" t="e">
        <f t="shared" ref="N3:N21" si="7">K3+M3-L3</f>
        <v>#VALUE!</v>
      </c>
      <c r="O3" s="64">
        <f ca="1">IF((NORMINV(T3,$R$10,Parameters!$B$7)&lt;-110%),-110%,(NORMINV(T3,$R$10,Parameters!$B$7)))</f>
        <v>-0.2602322613022271</v>
      </c>
      <c r="Q3" s="12" t="s">
        <v>9</v>
      </c>
      <c r="R3" s="58" t="e">
        <f>SUM(J:J)</f>
        <v>#VALUE!</v>
      </c>
      <c r="T3" s="7">
        <f t="shared" ca="1" si="3"/>
        <v>0.78679642002346828</v>
      </c>
    </row>
    <row r="4" spans="1:20" x14ac:dyDescent="0.45">
      <c r="A4">
        <v>3</v>
      </c>
      <c r="B4">
        <f>'1-nogov-entervalues'!B4</f>
        <v>3</v>
      </c>
      <c r="C4" s="56">
        <f t="shared" si="4"/>
        <v>3000</v>
      </c>
      <c r="D4" s="9"/>
      <c r="E4">
        <f t="shared" si="5"/>
        <v>15</v>
      </c>
      <c r="F4" s="2">
        <f>E4*Parameters!$B$1</f>
        <v>0.75</v>
      </c>
      <c r="G4" s="56">
        <f t="shared" si="0"/>
        <v>2250</v>
      </c>
      <c r="H4" s="62" t="s">
        <v>58</v>
      </c>
      <c r="I4" s="63" t="e">
        <f t="shared" si="6"/>
        <v>#VALUE!</v>
      </c>
      <c r="J4" s="56" t="e">
        <f t="shared" si="1"/>
        <v>#VALUE!</v>
      </c>
      <c r="K4" s="56" t="e">
        <f t="shared" si="2"/>
        <v>#VALUE!</v>
      </c>
      <c r="L4" s="56">
        <f>D4*Parameters!$B$2</f>
        <v>0</v>
      </c>
      <c r="M4" s="56">
        <f>D4*(Parameters!$B$3+Parameters!$B$5)</f>
        <v>0</v>
      </c>
      <c r="N4" s="58" t="e">
        <f t="shared" si="7"/>
        <v>#VALUE!</v>
      </c>
      <c r="O4" s="64">
        <f ca="1">IF((NORMINV(T4,$R$10,Parameters!$B$7)&lt;-110%),-110%,(NORMINV(T4,$R$10,Parameters!$B$7)))</f>
        <v>-0.29467798801818612</v>
      </c>
      <c r="Q4" s="12" t="s">
        <v>10</v>
      </c>
      <c r="R4" s="58" t="e">
        <f>R1-R2+R3</f>
        <v>#VALUE!</v>
      </c>
      <c r="T4" s="7">
        <f t="shared" ca="1" si="3"/>
        <v>0.54238346610621591</v>
      </c>
    </row>
    <row r="5" spans="1:20" x14ac:dyDescent="0.45">
      <c r="A5">
        <v>4</v>
      </c>
      <c r="B5">
        <f>'1-nogov-entervalues'!B5</f>
        <v>4</v>
      </c>
      <c r="C5" s="56">
        <f t="shared" si="4"/>
        <v>4000</v>
      </c>
      <c r="D5" s="9">
        <v>1</v>
      </c>
      <c r="E5">
        <f t="shared" si="5"/>
        <v>15</v>
      </c>
      <c r="F5" s="2">
        <f>E5*Parameters!$B$1</f>
        <v>0.75</v>
      </c>
      <c r="G5" s="56">
        <f t="shared" si="0"/>
        <v>3000</v>
      </c>
      <c r="H5" s="62" t="s">
        <v>58</v>
      </c>
      <c r="I5" s="63" t="e">
        <f t="shared" si="6"/>
        <v>#VALUE!</v>
      </c>
      <c r="J5" s="56" t="e">
        <f t="shared" si="1"/>
        <v>#VALUE!</v>
      </c>
      <c r="K5" s="56" t="e">
        <f t="shared" si="2"/>
        <v>#VALUE!</v>
      </c>
      <c r="L5" s="56">
        <f>D5*Parameters!$B$2</f>
        <v>1000</v>
      </c>
      <c r="M5" s="56">
        <f>D5*(Parameters!$B$3+Parameters!$B$5)</f>
        <v>2000</v>
      </c>
      <c r="N5" s="58" t="e">
        <f t="shared" si="7"/>
        <v>#VALUE!</v>
      </c>
      <c r="O5" s="64">
        <f ca="1">IF((NORMINV(T5,$R$10,Parameters!$B$7)&lt;-110%),-110%,(NORMINV(T5,$R$10,Parameters!$B$7)))</f>
        <v>-0.22009584711924304</v>
      </c>
      <c r="Q5" s="12" t="s">
        <v>59</v>
      </c>
      <c r="R5" s="58">
        <f>SUM(M:M)</f>
        <v>30000</v>
      </c>
      <c r="T5" s="7">
        <f t="shared" ca="1" si="3"/>
        <v>0.94498775317017347</v>
      </c>
    </row>
    <row r="6" spans="1:20" x14ac:dyDescent="0.45">
      <c r="A6">
        <v>5</v>
      </c>
      <c r="B6">
        <f>'1-nogov-entervalues'!B6</f>
        <v>5</v>
      </c>
      <c r="C6" s="56">
        <f t="shared" si="4"/>
        <v>5000</v>
      </c>
      <c r="D6" s="9"/>
      <c r="E6">
        <f t="shared" si="5"/>
        <v>15</v>
      </c>
      <c r="F6" s="2">
        <f>E6*Parameters!$B$1</f>
        <v>0.75</v>
      </c>
      <c r="G6" s="56">
        <f t="shared" si="0"/>
        <v>3750</v>
      </c>
      <c r="H6" s="62" t="s">
        <v>58</v>
      </c>
      <c r="I6" s="63" t="e">
        <f t="shared" si="6"/>
        <v>#VALUE!</v>
      </c>
      <c r="J6" s="56" t="e">
        <f t="shared" si="1"/>
        <v>#VALUE!</v>
      </c>
      <c r="K6" s="56" t="e">
        <f t="shared" si="2"/>
        <v>#VALUE!</v>
      </c>
      <c r="L6" s="56">
        <f>D6*Parameters!$B$2</f>
        <v>0</v>
      </c>
      <c r="M6" s="56">
        <f>D6*(Parameters!$B$3+Parameters!$B$5)</f>
        <v>0</v>
      </c>
      <c r="N6" s="58" t="e">
        <f t="shared" si="7"/>
        <v>#VALUE!</v>
      </c>
      <c r="O6" s="64">
        <f ca="1">IF((NORMINV(T6,$R$10,Parameters!$B$7)&lt;-110%),-110%,(NORMINV(T6,$R$10,Parameters!$B$7)))</f>
        <v>-0.26745337011258002</v>
      </c>
      <c r="T6" s="7">
        <f t="shared" ca="1" si="3"/>
        <v>0.74245500117136698</v>
      </c>
    </row>
    <row r="7" spans="1:20" x14ac:dyDescent="0.45">
      <c r="A7">
        <v>6</v>
      </c>
      <c r="B7">
        <f>'1-nogov-entervalues'!B7</f>
        <v>6</v>
      </c>
      <c r="C7" s="56">
        <f t="shared" si="4"/>
        <v>6000</v>
      </c>
      <c r="D7" s="9">
        <v>1</v>
      </c>
      <c r="E7">
        <f t="shared" si="5"/>
        <v>15</v>
      </c>
      <c r="F7" s="2">
        <f>E7*Parameters!$B$1</f>
        <v>0.75</v>
      </c>
      <c r="G7" s="56">
        <f t="shared" si="0"/>
        <v>4500</v>
      </c>
      <c r="H7" s="62" t="s">
        <v>58</v>
      </c>
      <c r="I7" s="63" t="e">
        <f t="shared" si="6"/>
        <v>#VALUE!</v>
      </c>
      <c r="J7" s="56" t="e">
        <f t="shared" si="1"/>
        <v>#VALUE!</v>
      </c>
      <c r="K7" s="56" t="e">
        <f t="shared" si="2"/>
        <v>#VALUE!</v>
      </c>
      <c r="L7" s="56">
        <f>D7*Parameters!$B$2</f>
        <v>1000</v>
      </c>
      <c r="M7" s="56">
        <f>D7*(Parameters!$B$3+Parameters!$B$5)</f>
        <v>2000</v>
      </c>
      <c r="N7" s="58" t="e">
        <f t="shared" si="7"/>
        <v>#VALUE!</v>
      </c>
      <c r="O7" s="64">
        <f ca="1">IF((NORMINV(T7,$R$10,Parameters!$B$7)&lt;-110%),-110%,(NORMINV(T7,$R$10,Parameters!$B$7)))</f>
        <v>-0.4456964902979571</v>
      </c>
      <c r="R7" s="3"/>
      <c r="T7" s="7">
        <f t="shared" ca="1" si="3"/>
        <v>1.7845507426880181E-3</v>
      </c>
    </row>
    <row r="8" spans="1:20" x14ac:dyDescent="0.45">
      <c r="A8">
        <v>7</v>
      </c>
      <c r="B8">
        <f>'1-nogov-entervalues'!B8</f>
        <v>7</v>
      </c>
      <c r="C8" s="56">
        <f t="shared" si="4"/>
        <v>7000</v>
      </c>
      <c r="D8" s="9"/>
      <c r="E8">
        <f t="shared" si="5"/>
        <v>15</v>
      </c>
      <c r="F8" s="2">
        <f>E8*Parameters!$B$1</f>
        <v>0.75</v>
      </c>
      <c r="G8" s="56">
        <f t="shared" si="0"/>
        <v>5250</v>
      </c>
      <c r="H8" s="62" t="s">
        <v>58</v>
      </c>
      <c r="I8" s="63" t="e">
        <f t="shared" si="6"/>
        <v>#VALUE!</v>
      </c>
      <c r="J8" s="56" t="e">
        <f t="shared" si="1"/>
        <v>#VALUE!</v>
      </c>
      <c r="K8" s="56" t="e">
        <f t="shared" si="2"/>
        <v>#VALUE!</v>
      </c>
      <c r="L8" s="56">
        <f>D8*Parameters!$B$2</f>
        <v>0</v>
      </c>
      <c r="M8" s="56">
        <f>D8*(Parameters!$B$3+Parameters!$B$5)</f>
        <v>0</v>
      </c>
      <c r="N8" s="58" t="e">
        <f t="shared" si="7"/>
        <v>#VALUE!</v>
      </c>
      <c r="O8" s="64">
        <f ca="1">IF((NORMINV(T8,$R$10,Parameters!$B$7)&lt;-110%),-110%,(NORMINV(T8,$R$10,Parameters!$B$7)))</f>
        <v>-0.16382999993957797</v>
      </c>
      <c r="R8" s="3"/>
      <c r="T8" s="7">
        <f t="shared" ref="T8:T31" ca="1" si="8">RAND()</f>
        <v>0.99676931134157853</v>
      </c>
    </row>
    <row r="9" spans="1:20" x14ac:dyDescent="0.45">
      <c r="A9">
        <v>8</v>
      </c>
      <c r="B9">
        <f>'1-nogov-entervalues'!B9</f>
        <v>8</v>
      </c>
      <c r="C9" s="56">
        <f t="shared" si="4"/>
        <v>8000</v>
      </c>
      <c r="D9" s="9">
        <v>1</v>
      </c>
      <c r="E9">
        <f t="shared" si="5"/>
        <v>15</v>
      </c>
      <c r="F9" s="2">
        <f>E9*Parameters!$B$1</f>
        <v>0.75</v>
      </c>
      <c r="G9" s="56">
        <f t="shared" si="0"/>
        <v>6000</v>
      </c>
      <c r="H9" s="62" t="s">
        <v>58</v>
      </c>
      <c r="I9" s="63" t="e">
        <f t="shared" si="6"/>
        <v>#VALUE!</v>
      </c>
      <c r="J9" s="56" t="e">
        <f t="shared" si="1"/>
        <v>#VALUE!</v>
      </c>
      <c r="K9" s="56" t="e">
        <f t="shared" si="2"/>
        <v>#VALUE!</v>
      </c>
      <c r="L9" s="56">
        <f>D9*Parameters!$B$2</f>
        <v>1000</v>
      </c>
      <c r="M9" s="56">
        <f>D9*(Parameters!$B$3+Parameters!$B$5)</f>
        <v>2000</v>
      </c>
      <c r="N9" s="58" t="e">
        <f t="shared" si="7"/>
        <v>#VALUE!</v>
      </c>
      <c r="O9" s="64">
        <f ca="1">IF((NORMINV(T9,$R$10,Parameters!$B$7)&lt;-110%),-110%,(NORMINV(T9,$R$10,Parameters!$B$7)))</f>
        <v>-0.26705197843479572</v>
      </c>
      <c r="T9" s="7">
        <f ca="1">RAND()</f>
        <v>0.74503941096624215</v>
      </c>
    </row>
    <row r="10" spans="1:20" x14ac:dyDescent="0.45">
      <c r="A10">
        <v>9</v>
      </c>
      <c r="B10">
        <f>'1-nogov-entervalues'!B10</f>
        <v>9</v>
      </c>
      <c r="C10" s="56">
        <f t="shared" si="4"/>
        <v>9000</v>
      </c>
      <c r="D10" s="9"/>
      <c r="E10">
        <f t="shared" si="5"/>
        <v>15</v>
      </c>
      <c r="F10" s="2">
        <f>E10*Parameters!$B$1</f>
        <v>0.75</v>
      </c>
      <c r="G10" s="56">
        <f t="shared" si="0"/>
        <v>6750</v>
      </c>
      <c r="H10" s="62" t="s">
        <v>58</v>
      </c>
      <c r="I10" s="63" t="e">
        <f t="shared" si="6"/>
        <v>#VALUE!</v>
      </c>
      <c r="J10" s="56" t="e">
        <f t="shared" si="1"/>
        <v>#VALUE!</v>
      </c>
      <c r="K10" s="56" t="e">
        <f t="shared" si="2"/>
        <v>#VALUE!</v>
      </c>
      <c r="L10" s="56">
        <f>D10*Parameters!$B$2</f>
        <v>0</v>
      </c>
      <c r="M10" s="56">
        <f>D10*(Parameters!$B$3+Parameters!$B$5)</f>
        <v>0</v>
      </c>
      <c r="N10" s="58" t="e">
        <f t="shared" si="7"/>
        <v>#VALUE!</v>
      </c>
      <c r="O10" s="64">
        <f ca="1">IF((NORMINV(T10,$R$10,Parameters!$B$7)&lt;-110%),-110%,(NORMINV(T10,$R$10,Parameters!$B$7)))</f>
        <v>-0.26573363307324871</v>
      </c>
      <c r="Q10" t="s">
        <v>24</v>
      </c>
      <c r="R10" s="7">
        <f ca="1">IF(RAND()&lt;0.5,-0.3,0.1)</f>
        <v>-0.3</v>
      </c>
      <c r="S10" t="s">
        <v>14</v>
      </c>
      <c r="T10" s="7">
        <f t="shared" ca="1" si="8"/>
        <v>0.75343130794712376</v>
      </c>
    </row>
    <row r="11" spans="1:20" x14ac:dyDescent="0.45">
      <c r="A11">
        <v>10</v>
      </c>
      <c r="B11">
        <f>'1-nogov-entervalues'!B11</f>
        <v>10</v>
      </c>
      <c r="C11" s="56">
        <f t="shared" si="4"/>
        <v>10000</v>
      </c>
      <c r="D11" s="9">
        <v>1</v>
      </c>
      <c r="E11">
        <f t="shared" si="5"/>
        <v>15</v>
      </c>
      <c r="F11" s="2">
        <f>E11*Parameters!$B$1</f>
        <v>0.75</v>
      </c>
      <c r="G11" s="56">
        <f t="shared" si="0"/>
        <v>7500</v>
      </c>
      <c r="H11" s="62" t="s">
        <v>58</v>
      </c>
      <c r="I11" s="63" t="e">
        <f t="shared" si="6"/>
        <v>#VALUE!</v>
      </c>
      <c r="J11" s="56" t="e">
        <f t="shared" si="1"/>
        <v>#VALUE!</v>
      </c>
      <c r="K11" s="56" t="e">
        <f t="shared" si="2"/>
        <v>#VALUE!</v>
      </c>
      <c r="L11" s="56">
        <f>D11*Parameters!$B$2</f>
        <v>1000</v>
      </c>
      <c r="M11" s="56">
        <f>D11*(Parameters!$B$3+Parameters!$B$5)</f>
        <v>2000</v>
      </c>
      <c r="N11" s="58" t="e">
        <f t="shared" si="7"/>
        <v>#VALUE!</v>
      </c>
      <c r="O11" s="64">
        <f ca="1">IF((NORMINV(T11,$R$10,Parameters!$B$7)&lt;-110%),-110%,(NORMINV(T11,$R$10,Parameters!$B$7)))</f>
        <v>-0.26137282761950054</v>
      </c>
      <c r="S11" t="s">
        <v>15</v>
      </c>
      <c r="T11" s="7">
        <f t="shared" ca="1" si="8"/>
        <v>0.78010368784504136</v>
      </c>
    </row>
    <row r="12" spans="1:20" x14ac:dyDescent="0.45">
      <c r="A12">
        <v>11</v>
      </c>
      <c r="B12">
        <f>'1-nogov-entervalues'!B12</f>
        <v>1</v>
      </c>
      <c r="C12" s="56">
        <f t="shared" si="4"/>
        <v>1000</v>
      </c>
      <c r="D12" s="9"/>
      <c r="E12">
        <f t="shared" si="5"/>
        <v>15</v>
      </c>
      <c r="F12" s="2">
        <f>E12*Parameters!$B$1</f>
        <v>0.75</v>
      </c>
      <c r="G12" s="56">
        <f t="shared" si="0"/>
        <v>750</v>
      </c>
      <c r="H12" s="62" t="s">
        <v>58</v>
      </c>
      <c r="I12" s="63" t="e">
        <f t="shared" si="6"/>
        <v>#VALUE!</v>
      </c>
      <c r="J12" s="56" t="e">
        <f t="shared" si="1"/>
        <v>#VALUE!</v>
      </c>
      <c r="K12" s="56" t="e">
        <f t="shared" si="2"/>
        <v>#VALUE!</v>
      </c>
      <c r="L12" s="56">
        <f>D12*Parameters!$B$2</f>
        <v>0</v>
      </c>
      <c r="M12" s="56">
        <f>D12*(Parameters!$B$3+Parameters!$B$5)</f>
        <v>0</v>
      </c>
      <c r="N12" s="58" t="e">
        <f t="shared" si="7"/>
        <v>#VALUE!</v>
      </c>
      <c r="O12" s="64">
        <f ca="1">IF((NORMINV(T12,$R$10,Parameters!$B$7)&lt;-110%),-110%,(NORMINV(T12,$R$10,Parameters!$B$7)))</f>
        <v>-0.2334404758600899</v>
      </c>
      <c r="T12" s="7">
        <f t="shared" ca="1" si="8"/>
        <v>0.90843682892032529</v>
      </c>
    </row>
    <row r="13" spans="1:20" x14ac:dyDescent="0.45">
      <c r="A13">
        <v>12</v>
      </c>
      <c r="B13">
        <f>'1-nogov-entervalues'!B13</f>
        <v>2</v>
      </c>
      <c r="C13" s="56">
        <f t="shared" si="4"/>
        <v>2000</v>
      </c>
      <c r="D13" s="9">
        <v>1</v>
      </c>
      <c r="E13">
        <f t="shared" si="5"/>
        <v>15</v>
      </c>
      <c r="F13" s="2">
        <f>E13*Parameters!$B$1</f>
        <v>0.75</v>
      </c>
      <c r="G13" s="56">
        <f t="shared" si="0"/>
        <v>1500</v>
      </c>
      <c r="H13" s="62" t="s">
        <v>58</v>
      </c>
      <c r="I13" s="63" t="e">
        <f t="shared" si="6"/>
        <v>#VALUE!</v>
      </c>
      <c r="J13" s="56" t="e">
        <f t="shared" si="1"/>
        <v>#VALUE!</v>
      </c>
      <c r="K13" s="56" t="e">
        <f t="shared" si="2"/>
        <v>#VALUE!</v>
      </c>
      <c r="L13" s="56">
        <f>D13*Parameters!$B$2</f>
        <v>1000</v>
      </c>
      <c r="M13" s="56">
        <f>D13*(Parameters!$B$3+Parameters!$B$5)</f>
        <v>2000</v>
      </c>
      <c r="N13" s="58" t="e">
        <f t="shared" si="7"/>
        <v>#VALUE!</v>
      </c>
      <c r="O13" s="64">
        <f ca="1">IF((NORMINV(T13,$R$10,Parameters!$B$7)&lt;-110%),-110%,(NORMINV(T13,$R$10,Parameters!$B$7)))</f>
        <v>-0.30862027021870009</v>
      </c>
      <c r="S13" s="4" t="s">
        <v>83</v>
      </c>
      <c r="T13" s="7">
        <f t="shared" ca="1" si="8"/>
        <v>0.4315594118607492</v>
      </c>
    </row>
    <row r="14" spans="1:20" x14ac:dyDescent="0.45">
      <c r="A14">
        <v>13</v>
      </c>
      <c r="B14">
        <f>'1-nogov-entervalues'!B14</f>
        <v>3</v>
      </c>
      <c r="C14" s="56">
        <f t="shared" si="4"/>
        <v>3000</v>
      </c>
      <c r="D14" s="9"/>
      <c r="E14">
        <f t="shared" si="5"/>
        <v>15</v>
      </c>
      <c r="F14" s="2">
        <f>E14*Parameters!$B$1</f>
        <v>0.75</v>
      </c>
      <c r="G14" s="56">
        <f t="shared" si="0"/>
        <v>2250</v>
      </c>
      <c r="H14" s="62" t="s">
        <v>58</v>
      </c>
      <c r="I14" s="63" t="e">
        <f t="shared" si="6"/>
        <v>#VALUE!</v>
      </c>
      <c r="J14" s="56" t="e">
        <f t="shared" si="1"/>
        <v>#VALUE!</v>
      </c>
      <c r="K14" s="56" t="e">
        <f t="shared" si="2"/>
        <v>#VALUE!</v>
      </c>
      <c r="L14" s="56">
        <f>D14*Parameters!$B$2</f>
        <v>0</v>
      </c>
      <c r="M14" s="56">
        <f>D14*(Parameters!$B$3+Parameters!$B$5)</f>
        <v>0</v>
      </c>
      <c r="N14" s="58" t="e">
        <f t="shared" si="7"/>
        <v>#VALUE!</v>
      </c>
      <c r="O14" s="64">
        <f ca="1">IF((NORMINV(T14,$R$10,Parameters!$B$7)&lt;-110%),-110%,(NORMINV(T14,$R$10,Parameters!$B$7)))</f>
        <v>-0.42305229378448883</v>
      </c>
      <c r="S14" t="s">
        <v>25</v>
      </c>
      <c r="T14" s="7">
        <f t="shared" ca="1" si="8"/>
        <v>6.9266325534729223E-3</v>
      </c>
    </row>
    <row r="15" spans="1:20" x14ac:dyDescent="0.45">
      <c r="A15">
        <v>14</v>
      </c>
      <c r="B15">
        <f>'1-nogov-entervalues'!B15</f>
        <v>4</v>
      </c>
      <c r="C15" s="56">
        <f t="shared" si="4"/>
        <v>4000</v>
      </c>
      <c r="D15" s="9">
        <v>1</v>
      </c>
      <c r="E15">
        <f t="shared" si="5"/>
        <v>15</v>
      </c>
      <c r="F15" s="2">
        <f>E15*Parameters!$B$1</f>
        <v>0.75</v>
      </c>
      <c r="G15" s="56">
        <f t="shared" si="0"/>
        <v>3000</v>
      </c>
      <c r="H15" s="62" t="s">
        <v>58</v>
      </c>
      <c r="I15" s="63" t="e">
        <f t="shared" si="6"/>
        <v>#VALUE!</v>
      </c>
      <c r="J15" s="56" t="e">
        <f t="shared" si="1"/>
        <v>#VALUE!</v>
      </c>
      <c r="K15" s="56" t="e">
        <f t="shared" si="2"/>
        <v>#VALUE!</v>
      </c>
      <c r="L15" s="56">
        <f>D15*Parameters!$B$2</f>
        <v>1000</v>
      </c>
      <c r="M15" s="56">
        <f>D15*(Parameters!$B$3+Parameters!$B$5)</f>
        <v>2000</v>
      </c>
      <c r="N15" s="58" t="e">
        <f t="shared" si="7"/>
        <v>#VALUE!</v>
      </c>
      <c r="O15" s="64">
        <f ca="1">IF((NORMINV(T15,$R$10,Parameters!$B$7)&lt;-110%),-110%,(NORMINV(T15,$R$10,Parameters!$B$7)))</f>
        <v>-0.26075370231528494</v>
      </c>
      <c r="S15" t="s">
        <v>26</v>
      </c>
      <c r="T15" s="7">
        <f t="shared" ca="1" si="8"/>
        <v>0.78375150796675719</v>
      </c>
    </row>
    <row r="16" spans="1:20" x14ac:dyDescent="0.45">
      <c r="A16">
        <v>15</v>
      </c>
      <c r="B16">
        <f>'1-nogov-entervalues'!B16</f>
        <v>5</v>
      </c>
      <c r="C16" s="56">
        <f t="shared" si="4"/>
        <v>5000</v>
      </c>
      <c r="D16" s="9"/>
      <c r="E16">
        <f t="shared" si="5"/>
        <v>15</v>
      </c>
      <c r="F16" s="2">
        <f>E16*Parameters!$B$1</f>
        <v>0.75</v>
      </c>
      <c r="G16" s="56">
        <f t="shared" si="0"/>
        <v>3750</v>
      </c>
      <c r="H16" s="62" t="s">
        <v>58</v>
      </c>
      <c r="I16" s="63" t="e">
        <f t="shared" si="6"/>
        <v>#VALUE!</v>
      </c>
      <c r="J16" s="56" t="e">
        <f t="shared" si="1"/>
        <v>#VALUE!</v>
      </c>
      <c r="K16" s="56" t="e">
        <f t="shared" si="2"/>
        <v>#VALUE!</v>
      </c>
      <c r="L16" s="56">
        <f>D16*Parameters!$B$2</f>
        <v>0</v>
      </c>
      <c r="M16" s="56">
        <f>D16*(Parameters!$B$3+Parameters!$B$5)</f>
        <v>0</v>
      </c>
      <c r="N16" s="58" t="e">
        <f t="shared" si="7"/>
        <v>#VALUE!</v>
      </c>
      <c r="O16" s="64">
        <f ca="1">IF((NORMINV(T16,$R$10,Parameters!$B$7)&lt;-110%),-110%,(NORMINV(T16,$R$10,Parameters!$B$7)))</f>
        <v>-0.23538595803583806</v>
      </c>
      <c r="T16" s="7">
        <f t="shared" ca="1" si="8"/>
        <v>0.90187004749183763</v>
      </c>
    </row>
    <row r="17" spans="1:20" x14ac:dyDescent="0.45">
      <c r="A17">
        <v>16</v>
      </c>
      <c r="B17">
        <f>'1-nogov-entervalues'!B17</f>
        <v>6</v>
      </c>
      <c r="C17" s="56">
        <f t="shared" si="4"/>
        <v>6000</v>
      </c>
      <c r="D17" s="9">
        <v>1</v>
      </c>
      <c r="E17">
        <f t="shared" si="5"/>
        <v>15</v>
      </c>
      <c r="F17" s="2">
        <f>E17*Parameters!$B$1</f>
        <v>0.75</v>
      </c>
      <c r="G17" s="56">
        <f t="shared" si="0"/>
        <v>4500</v>
      </c>
      <c r="H17" s="62" t="s">
        <v>58</v>
      </c>
      <c r="I17" s="63" t="e">
        <f t="shared" si="6"/>
        <v>#VALUE!</v>
      </c>
      <c r="J17" s="56" t="e">
        <f t="shared" si="1"/>
        <v>#VALUE!</v>
      </c>
      <c r="K17" s="56" t="e">
        <f t="shared" si="2"/>
        <v>#VALUE!</v>
      </c>
      <c r="L17" s="56">
        <f>D17*Parameters!$B$2</f>
        <v>1000</v>
      </c>
      <c r="M17" s="56">
        <f>D17*(Parameters!$B$3+Parameters!$B$5)</f>
        <v>2000</v>
      </c>
      <c r="N17" s="58" t="e">
        <f t="shared" si="7"/>
        <v>#VALUE!</v>
      </c>
      <c r="O17" s="64">
        <f ca="1">IF((NORMINV(T17,$R$10,Parameters!$B$7)&lt;-110%),-110%,(NORMINV(T17,$R$10,Parameters!$B$7)))</f>
        <v>-0.28160789824145188</v>
      </c>
      <c r="T17" s="7">
        <f t="shared" ca="1" si="8"/>
        <v>0.64350448821498396</v>
      </c>
    </row>
    <row r="18" spans="1:20" x14ac:dyDescent="0.45">
      <c r="A18">
        <v>17</v>
      </c>
      <c r="B18">
        <f>'1-nogov-entervalues'!B18</f>
        <v>7</v>
      </c>
      <c r="C18" s="56">
        <f t="shared" si="4"/>
        <v>7000</v>
      </c>
      <c r="D18" s="9"/>
      <c r="E18">
        <f t="shared" si="5"/>
        <v>15</v>
      </c>
      <c r="F18" s="2">
        <f>E18*Parameters!$B$1</f>
        <v>0.75</v>
      </c>
      <c r="G18" s="56">
        <f t="shared" si="0"/>
        <v>5250</v>
      </c>
      <c r="H18" s="62" t="s">
        <v>58</v>
      </c>
      <c r="I18" s="63" t="e">
        <f t="shared" si="6"/>
        <v>#VALUE!</v>
      </c>
      <c r="J18" s="56" t="e">
        <f t="shared" si="1"/>
        <v>#VALUE!</v>
      </c>
      <c r="K18" s="56" t="e">
        <f t="shared" si="2"/>
        <v>#VALUE!</v>
      </c>
      <c r="L18" s="56">
        <f>D18*Parameters!$B$2</f>
        <v>0</v>
      </c>
      <c r="M18" s="56">
        <f>D18*(Parameters!$B$3+Parameters!$B$5)</f>
        <v>0</v>
      </c>
      <c r="N18" s="58" t="e">
        <f t="shared" si="7"/>
        <v>#VALUE!</v>
      </c>
      <c r="O18" s="64">
        <f ca="1">IF((NORMINV(T18,$R$10,Parameters!$B$7)&lt;-110%),-110%,(NORMINV(T18,$R$10,Parameters!$B$7)))</f>
        <v>-0.36727005136092222</v>
      </c>
      <c r="T18" s="7">
        <f t="shared" ca="1" si="8"/>
        <v>8.9247881860371692E-2</v>
      </c>
    </row>
    <row r="19" spans="1:20" x14ac:dyDescent="0.45">
      <c r="A19">
        <v>18</v>
      </c>
      <c r="B19">
        <f>'1-nogov-entervalues'!B19</f>
        <v>8</v>
      </c>
      <c r="C19" s="56">
        <f t="shared" si="4"/>
        <v>8000</v>
      </c>
      <c r="D19" s="9">
        <v>1</v>
      </c>
      <c r="E19">
        <f t="shared" si="5"/>
        <v>15</v>
      </c>
      <c r="F19" s="2">
        <f>E19*Parameters!$B$1</f>
        <v>0.75</v>
      </c>
      <c r="G19" s="56">
        <f t="shared" si="0"/>
        <v>6000</v>
      </c>
      <c r="H19" s="62" t="s">
        <v>58</v>
      </c>
      <c r="I19" s="63" t="e">
        <f t="shared" si="6"/>
        <v>#VALUE!</v>
      </c>
      <c r="J19" s="56" t="e">
        <f t="shared" si="1"/>
        <v>#VALUE!</v>
      </c>
      <c r="K19" s="56" t="e">
        <f t="shared" si="2"/>
        <v>#VALUE!</v>
      </c>
      <c r="L19" s="56">
        <f>D19*Parameters!$B$2</f>
        <v>1000</v>
      </c>
      <c r="M19" s="56">
        <f>D19*(Parameters!$B$3+Parameters!$B$5)</f>
        <v>2000</v>
      </c>
      <c r="N19" s="58" t="e">
        <f t="shared" si="7"/>
        <v>#VALUE!</v>
      </c>
      <c r="O19" s="64">
        <f ca="1">IF((NORMINV(T19,$R$10,Parameters!$B$7)&lt;-110%),-110%,(NORMINV(T19,$R$10,Parameters!$B$7)))</f>
        <v>-0.34510019228521405</v>
      </c>
      <c r="T19" s="7">
        <f t="shared" ca="1" si="8"/>
        <v>0.18352741242635673</v>
      </c>
    </row>
    <row r="20" spans="1:20" x14ac:dyDescent="0.45">
      <c r="A20">
        <v>19</v>
      </c>
      <c r="B20">
        <f>'1-nogov-entervalues'!B20</f>
        <v>9</v>
      </c>
      <c r="C20" s="56">
        <f t="shared" si="4"/>
        <v>9000</v>
      </c>
      <c r="D20" s="9"/>
      <c r="E20">
        <f t="shared" si="5"/>
        <v>15</v>
      </c>
      <c r="F20" s="2">
        <f>E20*Parameters!$B$1</f>
        <v>0.75</v>
      </c>
      <c r="G20" s="56">
        <f t="shared" si="0"/>
        <v>6750</v>
      </c>
      <c r="H20" s="62" t="s">
        <v>58</v>
      </c>
      <c r="I20" s="63" t="e">
        <f t="shared" si="6"/>
        <v>#VALUE!</v>
      </c>
      <c r="J20" s="56" t="e">
        <f t="shared" si="1"/>
        <v>#VALUE!</v>
      </c>
      <c r="K20" s="56" t="e">
        <f t="shared" si="2"/>
        <v>#VALUE!</v>
      </c>
      <c r="L20" s="56">
        <f>D20*Parameters!$B$2</f>
        <v>0</v>
      </c>
      <c r="M20" s="56">
        <f>D20*(Parameters!$B$3+Parameters!$B$5)</f>
        <v>0</v>
      </c>
      <c r="N20" s="58" t="e">
        <f t="shared" si="7"/>
        <v>#VALUE!</v>
      </c>
      <c r="O20" s="64">
        <f ca="1">IF((NORMINV(T20,$R$10,Parameters!$B$7)&lt;-110%),-110%,(NORMINV(T20,$R$10,Parameters!$B$7)))</f>
        <v>-0.25708253190981245</v>
      </c>
      <c r="T20" s="7">
        <f t="shared" ca="1" si="8"/>
        <v>0.80465020988677904</v>
      </c>
    </row>
    <row r="21" spans="1:20" x14ac:dyDescent="0.45">
      <c r="A21">
        <v>20</v>
      </c>
      <c r="B21">
        <f>'1-nogov-entervalues'!B21</f>
        <v>10</v>
      </c>
      <c r="C21" s="56">
        <f t="shared" si="4"/>
        <v>10000</v>
      </c>
      <c r="D21" s="9">
        <v>1</v>
      </c>
      <c r="E21">
        <f t="shared" si="5"/>
        <v>15</v>
      </c>
      <c r="F21" s="2">
        <f>E21*Parameters!$B$1</f>
        <v>0.75</v>
      </c>
      <c r="G21" s="56">
        <f t="shared" si="0"/>
        <v>7500</v>
      </c>
      <c r="H21" s="62" t="s">
        <v>58</v>
      </c>
      <c r="I21" s="63" t="e">
        <f t="shared" si="6"/>
        <v>#VALUE!</v>
      </c>
      <c r="J21" s="56" t="e">
        <f t="shared" si="1"/>
        <v>#VALUE!</v>
      </c>
      <c r="K21" s="56" t="e">
        <f t="shared" si="2"/>
        <v>#VALUE!</v>
      </c>
      <c r="L21" s="56">
        <f>D21*Parameters!$B$2</f>
        <v>1000</v>
      </c>
      <c r="M21" s="56">
        <f>D21*(Parameters!$B$3+Parameters!$B$5)</f>
        <v>2000</v>
      </c>
      <c r="N21" s="58" t="e">
        <f t="shared" si="7"/>
        <v>#VALUE!</v>
      </c>
      <c r="O21" s="64">
        <f ca="1">IF((NORMINV(T21,$R$10,Parameters!$B$7)&lt;-110%),-110%,(NORMINV(T21,$R$10,Parameters!$B$7)))</f>
        <v>-0.22010751910967158</v>
      </c>
      <c r="T21" s="7">
        <f t="shared" ca="1" si="8"/>
        <v>0.94496177549487448</v>
      </c>
    </row>
    <row r="22" spans="1:20" x14ac:dyDescent="0.45">
      <c r="A22">
        <v>21</v>
      </c>
      <c r="B22">
        <f>'1-nogov-entervalues'!B22</f>
        <v>1</v>
      </c>
      <c r="C22" s="56">
        <f>B22*1000</f>
        <v>1000</v>
      </c>
      <c r="D22" s="9"/>
      <c r="E22">
        <f>SUM(D:D)</f>
        <v>15</v>
      </c>
      <c r="F22" s="2">
        <f>E22*Parameters!$B$1</f>
        <v>0.75</v>
      </c>
      <c r="G22" s="56">
        <f t="shared" si="0"/>
        <v>750</v>
      </c>
      <c r="H22" s="62" t="s">
        <v>58</v>
      </c>
      <c r="I22" s="63" t="e">
        <f>H22*D22</f>
        <v>#VALUE!</v>
      </c>
      <c r="J22" s="56" t="e">
        <f t="shared" si="1"/>
        <v>#VALUE!</v>
      </c>
      <c r="K22" s="56" t="e">
        <f t="shared" si="2"/>
        <v>#VALUE!</v>
      </c>
      <c r="L22" s="56">
        <f>D22*Parameters!$B$2</f>
        <v>0</v>
      </c>
      <c r="M22" s="56">
        <f>D22*(Parameters!$B$3+Parameters!$B$5)</f>
        <v>0</v>
      </c>
      <c r="N22" s="58" t="e">
        <f>K22+M22-L22</f>
        <v>#VALUE!</v>
      </c>
      <c r="O22" s="64">
        <f ca="1">IF((NORMINV(T22,$R$10,Parameters!$B$7)&lt;-110%),-110%,(NORMINV(T22,$R$10,Parameters!$B$7)))</f>
        <v>-0.33376112929463175</v>
      </c>
      <c r="T22" s="7">
        <f t="shared" ca="1" si="8"/>
        <v>0.24976717955002026</v>
      </c>
    </row>
    <row r="23" spans="1:20" x14ac:dyDescent="0.45">
      <c r="A23">
        <v>22</v>
      </c>
      <c r="B23">
        <f>'1-nogov-entervalues'!B23</f>
        <v>2</v>
      </c>
      <c r="C23" s="56">
        <f t="shared" ref="C23:C31" si="9">B23*1000</f>
        <v>2000</v>
      </c>
      <c r="D23" s="9">
        <v>1</v>
      </c>
      <c r="E23">
        <f t="shared" ref="E23:E31" si="10">SUM(D:D)</f>
        <v>15</v>
      </c>
      <c r="F23" s="2">
        <f>E23*Parameters!$B$1</f>
        <v>0.75</v>
      </c>
      <c r="G23" s="56">
        <f t="shared" si="0"/>
        <v>1500</v>
      </c>
      <c r="H23" s="62" t="s">
        <v>58</v>
      </c>
      <c r="I23" s="63" t="e">
        <f t="shared" ref="I23:I31" si="11">H23*D23</f>
        <v>#VALUE!</v>
      </c>
      <c r="J23" s="56" t="e">
        <f t="shared" si="1"/>
        <v>#VALUE!</v>
      </c>
      <c r="K23" s="56" t="e">
        <f t="shared" si="2"/>
        <v>#VALUE!</v>
      </c>
      <c r="L23" s="56">
        <f>D23*Parameters!$B$2</f>
        <v>1000</v>
      </c>
      <c r="M23" s="56">
        <f>D23*(Parameters!$B$3+Parameters!$B$5)</f>
        <v>2000</v>
      </c>
      <c r="N23" s="58" t="e">
        <f t="shared" ref="N23:N31" si="12">K23+M23-L23</f>
        <v>#VALUE!</v>
      </c>
      <c r="O23" s="64">
        <f ca="1">IF((NORMINV(T23,$R$10,Parameters!$B$7)&lt;-110%),-110%,(NORMINV(T23,$R$10,Parameters!$B$7)))</f>
        <v>-0.37049109030759431</v>
      </c>
      <c r="T23" s="7">
        <f t="shared" ca="1" si="8"/>
        <v>7.9296153031719108E-2</v>
      </c>
    </row>
    <row r="24" spans="1:20" x14ac:dyDescent="0.45">
      <c r="A24">
        <v>23</v>
      </c>
      <c r="B24">
        <f>'1-nogov-entervalues'!B24</f>
        <v>3</v>
      </c>
      <c r="C24" s="56">
        <f t="shared" si="9"/>
        <v>3000</v>
      </c>
      <c r="D24" s="9"/>
      <c r="E24">
        <f t="shared" si="10"/>
        <v>15</v>
      </c>
      <c r="F24" s="2">
        <f>E24*Parameters!$B$1</f>
        <v>0.75</v>
      </c>
      <c r="G24" s="56">
        <f t="shared" si="0"/>
        <v>2250</v>
      </c>
      <c r="H24" s="62" t="s">
        <v>58</v>
      </c>
      <c r="I24" s="63" t="e">
        <f t="shared" si="11"/>
        <v>#VALUE!</v>
      </c>
      <c r="J24" s="56" t="e">
        <f t="shared" si="1"/>
        <v>#VALUE!</v>
      </c>
      <c r="K24" s="56" t="e">
        <f t="shared" si="2"/>
        <v>#VALUE!</v>
      </c>
      <c r="L24" s="56">
        <f>D24*Parameters!$B$2</f>
        <v>0</v>
      </c>
      <c r="M24" s="56">
        <f>D24*(Parameters!$B$3+Parameters!$B$5)</f>
        <v>0</v>
      </c>
      <c r="N24" s="58" t="e">
        <f t="shared" si="12"/>
        <v>#VALUE!</v>
      </c>
      <c r="O24" s="64">
        <f ca="1">IF((NORMINV(T24,$R$10,Parameters!$B$7)&lt;-110%),-110%,(NORMINV(T24,$R$10,Parameters!$B$7)))</f>
        <v>-0.29218980260767741</v>
      </c>
      <c r="T24" s="7">
        <f t="shared" ca="1" si="8"/>
        <v>0.56206386749799342</v>
      </c>
    </row>
    <row r="25" spans="1:20" x14ac:dyDescent="0.45">
      <c r="A25">
        <v>24</v>
      </c>
      <c r="B25">
        <f>'1-nogov-entervalues'!B25</f>
        <v>4</v>
      </c>
      <c r="C25" s="56">
        <f t="shared" si="9"/>
        <v>4000</v>
      </c>
      <c r="D25" s="9">
        <v>1</v>
      </c>
      <c r="E25">
        <f t="shared" si="10"/>
        <v>15</v>
      </c>
      <c r="F25" s="2">
        <f>E25*Parameters!$B$1</f>
        <v>0.75</v>
      </c>
      <c r="G25" s="56">
        <f t="shared" si="0"/>
        <v>3000</v>
      </c>
      <c r="H25" s="62" t="s">
        <v>58</v>
      </c>
      <c r="I25" s="63" t="e">
        <f t="shared" si="11"/>
        <v>#VALUE!</v>
      </c>
      <c r="J25" s="56" t="e">
        <f t="shared" si="1"/>
        <v>#VALUE!</v>
      </c>
      <c r="K25" s="56" t="e">
        <f t="shared" si="2"/>
        <v>#VALUE!</v>
      </c>
      <c r="L25" s="56">
        <f>D25*Parameters!$B$2</f>
        <v>1000</v>
      </c>
      <c r="M25" s="56">
        <f>D25*(Parameters!$B$3+Parameters!$B$5)</f>
        <v>2000</v>
      </c>
      <c r="N25" s="58" t="e">
        <f t="shared" si="12"/>
        <v>#VALUE!</v>
      </c>
      <c r="O25" s="64">
        <f ca="1">IF((NORMINV(T25,$R$10,Parameters!$B$7)&lt;-110%),-110%,(NORMINV(T25,$R$10,Parameters!$B$7)))</f>
        <v>-0.26897827168936028</v>
      </c>
      <c r="T25" s="7">
        <f t="shared" ca="1" si="8"/>
        <v>0.73251413948403488</v>
      </c>
    </row>
    <row r="26" spans="1:20" x14ac:dyDescent="0.45">
      <c r="A26">
        <v>25</v>
      </c>
      <c r="B26">
        <f>'1-nogov-entervalues'!B26</f>
        <v>5</v>
      </c>
      <c r="C26" s="56">
        <f t="shared" si="9"/>
        <v>5000</v>
      </c>
      <c r="D26" s="9"/>
      <c r="E26">
        <f t="shared" si="10"/>
        <v>15</v>
      </c>
      <c r="F26" s="2">
        <f>E26*Parameters!$B$1</f>
        <v>0.75</v>
      </c>
      <c r="G26" s="56">
        <f t="shared" si="0"/>
        <v>3750</v>
      </c>
      <c r="H26" s="62" t="s">
        <v>58</v>
      </c>
      <c r="I26" s="63" t="e">
        <f t="shared" si="11"/>
        <v>#VALUE!</v>
      </c>
      <c r="J26" s="56" t="e">
        <f t="shared" si="1"/>
        <v>#VALUE!</v>
      </c>
      <c r="K26" s="56" t="e">
        <f t="shared" si="2"/>
        <v>#VALUE!</v>
      </c>
      <c r="L26" s="56">
        <f>D26*Parameters!$B$2</f>
        <v>0</v>
      </c>
      <c r="M26" s="56">
        <f>D26*(Parameters!$B$3+Parameters!$B$5)</f>
        <v>0</v>
      </c>
      <c r="N26" s="58" t="e">
        <f t="shared" si="12"/>
        <v>#VALUE!</v>
      </c>
      <c r="O26" s="64">
        <f ca="1">IF((NORMINV(T26,$R$10,Parameters!$B$7)&lt;-110%),-110%,(NORMINV(T26,$R$10,Parameters!$B$7)))</f>
        <v>-0.36298317443403055</v>
      </c>
      <c r="T26" s="7">
        <f t="shared" ca="1" si="8"/>
        <v>0.10389539092797095</v>
      </c>
    </row>
    <row r="27" spans="1:20" x14ac:dyDescent="0.45">
      <c r="A27">
        <v>26</v>
      </c>
      <c r="B27">
        <f>'1-nogov-entervalues'!B27</f>
        <v>6</v>
      </c>
      <c r="C27" s="56">
        <f t="shared" si="9"/>
        <v>6000</v>
      </c>
      <c r="D27" s="9">
        <v>1</v>
      </c>
      <c r="E27">
        <f t="shared" si="10"/>
        <v>15</v>
      </c>
      <c r="F27" s="2">
        <f>E27*Parameters!$B$1</f>
        <v>0.75</v>
      </c>
      <c r="G27" s="56">
        <f t="shared" si="0"/>
        <v>4500</v>
      </c>
      <c r="H27" s="62" t="s">
        <v>58</v>
      </c>
      <c r="I27" s="63" t="e">
        <f t="shared" si="11"/>
        <v>#VALUE!</v>
      </c>
      <c r="J27" s="56" t="e">
        <f t="shared" si="1"/>
        <v>#VALUE!</v>
      </c>
      <c r="K27" s="56" t="e">
        <f t="shared" si="2"/>
        <v>#VALUE!</v>
      </c>
      <c r="L27" s="56">
        <f>D27*Parameters!$B$2</f>
        <v>1000</v>
      </c>
      <c r="M27" s="56">
        <f>D27*(Parameters!$B$3+Parameters!$B$5)</f>
        <v>2000</v>
      </c>
      <c r="N27" s="58" t="e">
        <f t="shared" si="12"/>
        <v>#VALUE!</v>
      </c>
      <c r="O27" s="64">
        <f ca="1">IF((NORMINV(T27,$R$10,Parameters!$B$7)&lt;-110%),-110%,(NORMINV(T27,$R$10,Parameters!$B$7)))</f>
        <v>-0.3666161133141333</v>
      </c>
      <c r="T27" s="7">
        <f t="shared" ca="1" si="8"/>
        <v>9.1377156703898565E-2</v>
      </c>
    </row>
    <row r="28" spans="1:20" x14ac:dyDescent="0.45">
      <c r="A28">
        <v>27</v>
      </c>
      <c r="B28">
        <f>'1-nogov-entervalues'!B28</f>
        <v>7</v>
      </c>
      <c r="C28" s="56">
        <f t="shared" si="9"/>
        <v>7000</v>
      </c>
      <c r="D28" s="9"/>
      <c r="E28">
        <f t="shared" si="10"/>
        <v>15</v>
      </c>
      <c r="F28" s="2">
        <f>E28*Parameters!$B$1</f>
        <v>0.75</v>
      </c>
      <c r="G28" s="56">
        <f t="shared" si="0"/>
        <v>5250</v>
      </c>
      <c r="H28" s="62" t="s">
        <v>58</v>
      </c>
      <c r="I28" s="63" t="e">
        <f t="shared" si="11"/>
        <v>#VALUE!</v>
      </c>
      <c r="J28" s="56" t="e">
        <f t="shared" si="1"/>
        <v>#VALUE!</v>
      </c>
      <c r="K28" s="56" t="e">
        <f t="shared" si="2"/>
        <v>#VALUE!</v>
      </c>
      <c r="L28" s="56">
        <f>D28*Parameters!$B$2</f>
        <v>0</v>
      </c>
      <c r="M28" s="56">
        <f>D28*(Parameters!$B$3+Parameters!$B$5)</f>
        <v>0</v>
      </c>
      <c r="N28" s="58" t="e">
        <f t="shared" si="12"/>
        <v>#VALUE!</v>
      </c>
      <c r="O28" s="64">
        <f ca="1">IF((NORMINV(T28,$R$10,Parameters!$B$7)&lt;-110%),-110%,(NORMINV(T28,$R$10,Parameters!$B$7)))</f>
        <v>-0.30524932779611275</v>
      </c>
      <c r="T28" s="7">
        <f t="shared" ca="1" si="8"/>
        <v>0.45819323829063108</v>
      </c>
    </row>
    <row r="29" spans="1:20" x14ac:dyDescent="0.45">
      <c r="A29">
        <v>28</v>
      </c>
      <c r="B29">
        <f>'1-nogov-entervalues'!B29</f>
        <v>8</v>
      </c>
      <c r="C29" s="56">
        <f t="shared" si="9"/>
        <v>8000</v>
      </c>
      <c r="D29" s="9">
        <v>1</v>
      </c>
      <c r="E29">
        <f t="shared" si="10"/>
        <v>15</v>
      </c>
      <c r="F29" s="2">
        <f>E29*Parameters!$B$1</f>
        <v>0.75</v>
      </c>
      <c r="G29" s="56">
        <f t="shared" si="0"/>
        <v>6000</v>
      </c>
      <c r="H29" s="62" t="s">
        <v>58</v>
      </c>
      <c r="I29" s="63" t="e">
        <f t="shared" si="11"/>
        <v>#VALUE!</v>
      </c>
      <c r="J29" s="56" t="e">
        <f t="shared" si="1"/>
        <v>#VALUE!</v>
      </c>
      <c r="K29" s="56" t="e">
        <f t="shared" si="2"/>
        <v>#VALUE!</v>
      </c>
      <c r="L29" s="56">
        <f>D29*Parameters!$B$2</f>
        <v>1000</v>
      </c>
      <c r="M29" s="56">
        <f>D29*(Parameters!$B$3+Parameters!$B$5)</f>
        <v>2000</v>
      </c>
      <c r="N29" s="58" t="e">
        <f t="shared" si="12"/>
        <v>#VALUE!</v>
      </c>
      <c r="O29" s="64">
        <f ca="1">IF((NORMINV(T29,$R$10,Parameters!$B$7)&lt;-110%),-110%,(NORMINV(T29,$R$10,Parameters!$B$7)))</f>
        <v>-0.29666112548236195</v>
      </c>
      <c r="T29" s="7">
        <f t="shared" ca="1" si="8"/>
        <v>0.52662057825099673</v>
      </c>
    </row>
    <row r="30" spans="1:20" x14ac:dyDescent="0.45">
      <c r="A30">
        <v>29</v>
      </c>
      <c r="B30">
        <f>'1-nogov-entervalues'!B30</f>
        <v>9</v>
      </c>
      <c r="C30" s="56">
        <f t="shared" si="9"/>
        <v>9000</v>
      </c>
      <c r="D30" s="9"/>
      <c r="E30">
        <f t="shared" si="10"/>
        <v>15</v>
      </c>
      <c r="F30" s="2">
        <f>E30*Parameters!$B$1</f>
        <v>0.75</v>
      </c>
      <c r="G30" s="56">
        <f t="shared" si="0"/>
        <v>6750</v>
      </c>
      <c r="H30" s="62" t="s">
        <v>58</v>
      </c>
      <c r="I30" s="63" t="e">
        <f t="shared" si="11"/>
        <v>#VALUE!</v>
      </c>
      <c r="J30" s="56" t="e">
        <f t="shared" si="1"/>
        <v>#VALUE!</v>
      </c>
      <c r="K30" s="56" t="e">
        <f t="shared" si="2"/>
        <v>#VALUE!</v>
      </c>
      <c r="L30" s="56">
        <f>D30*Parameters!$B$2</f>
        <v>0</v>
      </c>
      <c r="M30" s="56">
        <f>D30*(Parameters!$B$3+Parameters!$B$5)</f>
        <v>0</v>
      </c>
      <c r="N30" s="58" t="e">
        <f t="shared" si="12"/>
        <v>#VALUE!</v>
      </c>
      <c r="O30" s="64">
        <f ca="1">IF((NORMINV(T30,$R$10,Parameters!$B$7)&lt;-110%),-110%,(NORMINV(T30,$R$10,Parameters!$B$7)))</f>
        <v>-0.38817523514738811</v>
      </c>
      <c r="T30" s="7">
        <f t="shared" ca="1" si="8"/>
        <v>3.8907702395158505E-2</v>
      </c>
    </row>
    <row r="31" spans="1:20" x14ac:dyDescent="0.45">
      <c r="A31">
        <v>30</v>
      </c>
      <c r="B31">
        <f>'1-nogov-entervalues'!B31</f>
        <v>10</v>
      </c>
      <c r="C31" s="56">
        <f t="shared" si="9"/>
        <v>10000</v>
      </c>
      <c r="D31" s="9">
        <v>1</v>
      </c>
      <c r="E31">
        <f t="shared" si="10"/>
        <v>15</v>
      </c>
      <c r="F31" s="2">
        <f>E31*Parameters!$B$1</f>
        <v>0.75</v>
      </c>
      <c r="G31" s="56">
        <f t="shared" si="0"/>
        <v>7500</v>
      </c>
      <c r="H31" s="62" t="s">
        <v>58</v>
      </c>
      <c r="I31" s="63" t="e">
        <f t="shared" si="11"/>
        <v>#VALUE!</v>
      </c>
      <c r="J31" s="56" t="e">
        <f t="shared" si="1"/>
        <v>#VALUE!</v>
      </c>
      <c r="K31" s="56" t="e">
        <f t="shared" si="2"/>
        <v>#VALUE!</v>
      </c>
      <c r="L31" s="56">
        <f>D31*Parameters!$B$2</f>
        <v>1000</v>
      </c>
      <c r="M31" s="56">
        <f>D31*(Parameters!$B$3+Parameters!$B$5)</f>
        <v>2000</v>
      </c>
      <c r="N31" s="58" t="e">
        <f t="shared" si="12"/>
        <v>#VALUE!</v>
      </c>
      <c r="O31" s="64">
        <f ca="1">IF((NORMINV(T31,$R$10,Parameters!$B$7)&lt;-110%),-110%,(NORMINV(T31,$R$10,Parameters!$B$7)))</f>
        <v>-0.27703328237335367</v>
      </c>
      <c r="T31" s="7">
        <f t="shared" ca="1" si="8"/>
        <v>0.67700295877590511</v>
      </c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4.25" x14ac:dyDescent="0.45"/>
  <cols>
    <col min="1" max="1" width="5.73046875" bestFit="1" customWidth="1"/>
    <col min="2" max="2" width="4.3984375" bestFit="1" customWidth="1"/>
    <col min="3" max="3" width="7.9296875" style="56" bestFit="1" customWidth="1"/>
    <col min="4" max="4" width="6.6640625" style="49" bestFit="1" customWidth="1"/>
    <col min="5" max="5" width="9.3984375" bestFit="1" customWidth="1"/>
    <col min="6" max="6" width="18.33203125" bestFit="1" customWidth="1"/>
    <col min="7" max="7" width="19" bestFit="1" customWidth="1"/>
    <col min="8" max="8" width="14.53125" bestFit="1" customWidth="1"/>
    <col min="9" max="9" width="15.46484375" bestFit="1" customWidth="1"/>
    <col min="10" max="10" width="13.796875" style="3" bestFit="1" customWidth="1"/>
    <col min="11" max="11" width="12.19921875" style="3" bestFit="1" customWidth="1"/>
    <col min="12" max="12" width="12.33203125" style="3" bestFit="1" customWidth="1"/>
    <col min="13" max="13" width="11.265625" style="13" bestFit="1" customWidth="1"/>
    <col min="15" max="15" width="14.9296875" bestFit="1" customWidth="1"/>
    <col min="16" max="16" width="9.06640625" bestFit="1" customWidth="1"/>
    <col min="17" max="17" width="25.9296875" bestFit="1" customWidth="1"/>
  </cols>
  <sheetData>
    <row r="1" spans="1:16" ht="14.65" thickBot="1" x14ac:dyDescent="0.5">
      <c r="A1" s="5" t="s">
        <v>65</v>
      </c>
      <c r="B1" s="5" t="s">
        <v>0</v>
      </c>
      <c r="C1" s="55" t="s">
        <v>22</v>
      </c>
      <c r="D1" s="48" t="s">
        <v>66</v>
      </c>
      <c r="E1" s="5" t="s">
        <v>67</v>
      </c>
      <c r="F1" s="5" t="s">
        <v>69</v>
      </c>
      <c r="G1" s="5" t="s">
        <v>68</v>
      </c>
      <c r="H1" s="5" t="s">
        <v>17</v>
      </c>
      <c r="I1" s="5" t="s">
        <v>77</v>
      </c>
      <c r="J1" s="6" t="s">
        <v>1</v>
      </c>
      <c r="K1" s="6" t="s">
        <v>8</v>
      </c>
      <c r="L1" s="6" t="s">
        <v>60</v>
      </c>
      <c r="M1" s="6" t="s">
        <v>2</v>
      </c>
      <c r="O1" s="12" t="s">
        <v>5</v>
      </c>
      <c r="P1" s="58">
        <f>SUM(G:G)</f>
        <v>123750</v>
      </c>
    </row>
    <row r="2" spans="1:16" x14ac:dyDescent="0.45">
      <c r="A2">
        <v>1</v>
      </c>
      <c r="B2">
        <f>'1-nogov-entervalues'!B2</f>
        <v>1</v>
      </c>
      <c r="C2" s="56">
        <f>B2*1000</f>
        <v>1000</v>
      </c>
      <c r="D2" s="9"/>
      <c r="E2">
        <f>SUM(D:D)</f>
        <v>15</v>
      </c>
      <c r="F2" s="2">
        <f>E2*Parameters!$B$1</f>
        <v>0.75</v>
      </c>
      <c r="G2" s="56">
        <f t="shared" ref="G2:G31" si="0">F2*C2</f>
        <v>750</v>
      </c>
      <c r="H2" s="65" t="e">
        <f>'6A-pilotbonus'!H2*D2</f>
        <v>#VALUE!</v>
      </c>
      <c r="I2" s="56" t="e">
        <f t="shared" ref="I2:I31" si="1">C2*H2</f>
        <v>#VALUE!</v>
      </c>
      <c r="J2" s="56" t="e">
        <f t="shared" ref="J2:J31" si="2">C2+G2+I2</f>
        <v>#VALUE!</v>
      </c>
      <c r="K2" s="56">
        <f>D2*Parameters!$B$2</f>
        <v>0</v>
      </c>
      <c r="L2" s="56">
        <f>D2*Parameters!$B$3</f>
        <v>0</v>
      </c>
      <c r="M2" s="58" t="e">
        <f>J2+L2-K2</f>
        <v>#VALUE!</v>
      </c>
      <c r="O2" s="12" t="s">
        <v>8</v>
      </c>
      <c r="P2" s="58">
        <f>SUM(K:K)</f>
        <v>15000</v>
      </c>
    </row>
    <row r="3" spans="1:16" x14ac:dyDescent="0.45">
      <c r="A3">
        <v>2</v>
      </c>
      <c r="B3">
        <f>'1-nogov-entervalues'!B3</f>
        <v>2</v>
      </c>
      <c r="C3" s="56">
        <f t="shared" ref="C3:C21" si="3">B3*1000</f>
        <v>2000</v>
      </c>
      <c r="D3" s="9">
        <v>1</v>
      </c>
      <c r="E3">
        <f t="shared" ref="E3:E21" si="4">SUM(D:D)</f>
        <v>15</v>
      </c>
      <c r="F3" s="2">
        <f>E3*Parameters!$B$1</f>
        <v>0.75</v>
      </c>
      <c r="G3" s="56">
        <f t="shared" si="0"/>
        <v>1500</v>
      </c>
      <c r="H3" s="65" t="e">
        <f>'6A-pilotbonus'!H3*D3</f>
        <v>#VALUE!</v>
      </c>
      <c r="I3" s="56" t="e">
        <f t="shared" si="1"/>
        <v>#VALUE!</v>
      </c>
      <c r="J3" s="56" t="e">
        <f t="shared" si="2"/>
        <v>#VALUE!</v>
      </c>
      <c r="K3" s="56">
        <f>D3*Parameters!$B$2</f>
        <v>1000</v>
      </c>
      <c r="L3" s="56">
        <f>D3*Parameters!$B$3</f>
        <v>1500</v>
      </c>
      <c r="M3" s="58" t="e">
        <f t="shared" ref="M3:M21" si="5">J3+L3-K3</f>
        <v>#VALUE!</v>
      </c>
      <c r="O3" s="12" t="s">
        <v>9</v>
      </c>
      <c r="P3" s="58" t="e">
        <f>SUM(I:I)</f>
        <v>#VALUE!</v>
      </c>
    </row>
    <row r="4" spans="1:16" x14ac:dyDescent="0.45">
      <c r="A4">
        <v>3</v>
      </c>
      <c r="B4">
        <f>'1-nogov-entervalues'!B4</f>
        <v>3</v>
      </c>
      <c r="C4" s="56">
        <f t="shared" si="3"/>
        <v>3000</v>
      </c>
      <c r="D4" s="9"/>
      <c r="E4">
        <f t="shared" si="4"/>
        <v>15</v>
      </c>
      <c r="F4" s="2">
        <f>E4*Parameters!$B$1</f>
        <v>0.75</v>
      </c>
      <c r="G4" s="56">
        <f t="shared" si="0"/>
        <v>2250</v>
      </c>
      <c r="H4" s="65" t="e">
        <f>'6A-pilotbonus'!H4*D4</f>
        <v>#VALUE!</v>
      </c>
      <c r="I4" s="56" t="e">
        <f t="shared" si="1"/>
        <v>#VALUE!</v>
      </c>
      <c r="J4" s="56" t="e">
        <f t="shared" si="2"/>
        <v>#VALUE!</v>
      </c>
      <c r="K4" s="56">
        <f>D4*Parameters!$B$2</f>
        <v>0</v>
      </c>
      <c r="L4" s="56">
        <f>D4*Parameters!$B$3</f>
        <v>0</v>
      </c>
      <c r="M4" s="58" t="e">
        <f t="shared" si="5"/>
        <v>#VALUE!</v>
      </c>
      <c r="O4" s="12" t="s">
        <v>10</v>
      </c>
      <c r="P4" s="58" t="e">
        <f>P1-P2+P3</f>
        <v>#VALUE!</v>
      </c>
    </row>
    <row r="5" spans="1:16" x14ac:dyDescent="0.45">
      <c r="A5">
        <v>4</v>
      </c>
      <c r="B5">
        <f>'1-nogov-entervalues'!B5</f>
        <v>4</v>
      </c>
      <c r="C5" s="56">
        <f t="shared" si="3"/>
        <v>4000</v>
      </c>
      <c r="D5" s="9">
        <v>1</v>
      </c>
      <c r="E5">
        <f t="shared" si="4"/>
        <v>15</v>
      </c>
      <c r="F5" s="2">
        <f>E5*Parameters!$B$1</f>
        <v>0.75</v>
      </c>
      <c r="G5" s="56">
        <f t="shared" si="0"/>
        <v>3000</v>
      </c>
      <c r="H5" s="65" t="e">
        <f>'6A-pilotbonus'!H5*D5</f>
        <v>#VALUE!</v>
      </c>
      <c r="I5" s="56" t="e">
        <f t="shared" si="1"/>
        <v>#VALUE!</v>
      </c>
      <c r="J5" s="56" t="e">
        <f t="shared" si="2"/>
        <v>#VALUE!</v>
      </c>
      <c r="K5" s="56">
        <f>D5*Parameters!$B$2</f>
        <v>1000</v>
      </c>
      <c r="L5" s="56">
        <f>D5*Parameters!$B$3</f>
        <v>1500</v>
      </c>
      <c r="M5" s="58" t="e">
        <f t="shared" si="5"/>
        <v>#VALUE!</v>
      </c>
      <c r="O5" s="12" t="s">
        <v>59</v>
      </c>
      <c r="P5" s="58">
        <f>SUM(L:L)</f>
        <v>22500</v>
      </c>
    </row>
    <row r="6" spans="1:16" x14ac:dyDescent="0.45">
      <c r="A6">
        <v>5</v>
      </c>
      <c r="B6">
        <f>'1-nogov-entervalues'!B6</f>
        <v>5</v>
      </c>
      <c r="C6" s="56">
        <f t="shared" si="3"/>
        <v>5000</v>
      </c>
      <c r="D6" s="9"/>
      <c r="E6">
        <f t="shared" si="4"/>
        <v>15</v>
      </c>
      <c r="F6" s="2">
        <f>E6*Parameters!$B$1</f>
        <v>0.75</v>
      </c>
      <c r="G6" s="56">
        <f t="shared" si="0"/>
        <v>3750</v>
      </c>
      <c r="H6" s="65" t="e">
        <f>'6A-pilotbonus'!H6*D6</f>
        <v>#VALUE!</v>
      </c>
      <c r="I6" s="56" t="e">
        <f t="shared" si="1"/>
        <v>#VALUE!</v>
      </c>
      <c r="J6" s="56" t="e">
        <f t="shared" si="2"/>
        <v>#VALUE!</v>
      </c>
      <c r="K6" s="56">
        <f>D6*Parameters!$B$2</f>
        <v>0</v>
      </c>
      <c r="L6" s="56">
        <f>D6*Parameters!$B$3</f>
        <v>0</v>
      </c>
      <c r="M6" s="58" t="e">
        <f t="shared" si="5"/>
        <v>#VALUE!</v>
      </c>
    </row>
    <row r="7" spans="1:16" x14ac:dyDescent="0.45">
      <c r="A7">
        <v>6</v>
      </c>
      <c r="B7">
        <f>'1-nogov-entervalues'!B7</f>
        <v>6</v>
      </c>
      <c r="C7" s="56">
        <f t="shared" si="3"/>
        <v>6000</v>
      </c>
      <c r="D7" s="9">
        <v>1</v>
      </c>
      <c r="E7">
        <f t="shared" si="4"/>
        <v>15</v>
      </c>
      <c r="F7" s="2">
        <f>E7*Parameters!$B$1</f>
        <v>0.75</v>
      </c>
      <c r="G7" s="56">
        <f t="shared" si="0"/>
        <v>4500</v>
      </c>
      <c r="H7" s="65" t="e">
        <f>'6A-pilotbonus'!H7*D7</f>
        <v>#VALUE!</v>
      </c>
      <c r="I7" s="56" t="e">
        <f t="shared" si="1"/>
        <v>#VALUE!</v>
      </c>
      <c r="J7" s="56" t="e">
        <f t="shared" si="2"/>
        <v>#VALUE!</v>
      </c>
      <c r="K7" s="56">
        <f>D7*Parameters!$B$2</f>
        <v>1000</v>
      </c>
      <c r="L7" s="56">
        <f>D7*Parameters!$B$3</f>
        <v>1500</v>
      </c>
      <c r="M7" s="58" t="e">
        <f t="shared" si="5"/>
        <v>#VALUE!</v>
      </c>
      <c r="P7" s="3"/>
    </row>
    <row r="8" spans="1:16" x14ac:dyDescent="0.45">
      <c r="A8">
        <v>7</v>
      </c>
      <c r="B8">
        <f>'1-nogov-entervalues'!B8</f>
        <v>7</v>
      </c>
      <c r="C8" s="56">
        <f t="shared" si="3"/>
        <v>7000</v>
      </c>
      <c r="D8" s="9"/>
      <c r="E8">
        <f t="shared" si="4"/>
        <v>15</v>
      </c>
      <c r="F8" s="2">
        <f>E8*Parameters!$B$1</f>
        <v>0.75</v>
      </c>
      <c r="G8" s="56">
        <f t="shared" si="0"/>
        <v>5250</v>
      </c>
      <c r="H8" s="65" t="e">
        <f>'6A-pilotbonus'!H8*D8</f>
        <v>#VALUE!</v>
      </c>
      <c r="I8" s="56" t="e">
        <f t="shared" si="1"/>
        <v>#VALUE!</v>
      </c>
      <c r="J8" s="56" t="e">
        <f t="shared" si="2"/>
        <v>#VALUE!</v>
      </c>
      <c r="K8" s="56">
        <f>D8*Parameters!$B$2</f>
        <v>0</v>
      </c>
      <c r="L8" s="56">
        <f>D8*Parameters!$B$3</f>
        <v>0</v>
      </c>
      <c r="M8" s="58" t="e">
        <f t="shared" si="5"/>
        <v>#VALUE!</v>
      </c>
      <c r="P8" s="3"/>
    </row>
    <row r="9" spans="1:16" x14ac:dyDescent="0.45">
      <c r="A9">
        <v>8</v>
      </c>
      <c r="B9">
        <f>'1-nogov-entervalues'!B9</f>
        <v>8</v>
      </c>
      <c r="C9" s="56">
        <f t="shared" si="3"/>
        <v>8000</v>
      </c>
      <c r="D9" s="9">
        <v>1</v>
      </c>
      <c r="E9">
        <f t="shared" si="4"/>
        <v>15</v>
      </c>
      <c r="F9" s="2">
        <f>E9*Parameters!$B$1</f>
        <v>0.75</v>
      </c>
      <c r="G9" s="56">
        <f t="shared" si="0"/>
        <v>6000</v>
      </c>
      <c r="H9" s="65" t="e">
        <f>'6A-pilotbonus'!H9*D9</f>
        <v>#VALUE!</v>
      </c>
      <c r="I9" s="56" t="e">
        <f t="shared" si="1"/>
        <v>#VALUE!</v>
      </c>
      <c r="J9" s="56" t="e">
        <f t="shared" si="2"/>
        <v>#VALUE!</v>
      </c>
      <c r="K9" s="56">
        <f>D9*Parameters!$B$2</f>
        <v>1000</v>
      </c>
      <c r="L9" s="56">
        <f>D9*Parameters!$B$3</f>
        <v>1500</v>
      </c>
      <c r="M9" s="58" t="e">
        <f t="shared" si="5"/>
        <v>#VALUE!</v>
      </c>
    </row>
    <row r="10" spans="1:16" x14ac:dyDescent="0.45">
      <c r="A10">
        <v>9</v>
      </c>
      <c r="B10">
        <f>'1-nogov-entervalues'!B10</f>
        <v>9</v>
      </c>
      <c r="C10" s="56">
        <f t="shared" si="3"/>
        <v>9000</v>
      </c>
      <c r="D10" s="9"/>
      <c r="E10">
        <f t="shared" si="4"/>
        <v>15</v>
      </c>
      <c r="F10" s="2">
        <f>E10*Parameters!$B$1</f>
        <v>0.75</v>
      </c>
      <c r="G10" s="56">
        <f t="shared" si="0"/>
        <v>6750</v>
      </c>
      <c r="H10" s="65" t="e">
        <f>'6A-pilotbonus'!H10*D10</f>
        <v>#VALUE!</v>
      </c>
      <c r="I10" s="56" t="e">
        <f t="shared" si="1"/>
        <v>#VALUE!</v>
      </c>
      <c r="J10" s="56" t="e">
        <f t="shared" si="2"/>
        <v>#VALUE!</v>
      </c>
      <c r="K10" s="56">
        <f>D10*Parameters!$B$2</f>
        <v>0</v>
      </c>
      <c r="L10" s="56">
        <f>D10*Parameters!$B$3</f>
        <v>0</v>
      </c>
      <c r="M10" s="58" t="e">
        <f t="shared" si="5"/>
        <v>#VALUE!</v>
      </c>
      <c r="P10" s="2"/>
    </row>
    <row r="11" spans="1:16" x14ac:dyDescent="0.45">
      <c r="A11">
        <v>10</v>
      </c>
      <c r="B11">
        <f>'1-nogov-entervalues'!B11</f>
        <v>10</v>
      </c>
      <c r="C11" s="56">
        <f t="shared" si="3"/>
        <v>10000</v>
      </c>
      <c r="D11" s="9">
        <v>1</v>
      </c>
      <c r="E11">
        <f t="shared" si="4"/>
        <v>15</v>
      </c>
      <c r="F11" s="2">
        <f>E11*Parameters!$B$1</f>
        <v>0.75</v>
      </c>
      <c r="G11" s="56">
        <f t="shared" si="0"/>
        <v>7500</v>
      </c>
      <c r="H11" s="65" t="e">
        <f>'6A-pilotbonus'!H11*D11</f>
        <v>#VALUE!</v>
      </c>
      <c r="I11" s="56" t="e">
        <f t="shared" si="1"/>
        <v>#VALUE!</v>
      </c>
      <c r="J11" s="56" t="e">
        <f t="shared" si="2"/>
        <v>#VALUE!</v>
      </c>
      <c r="K11" s="56">
        <f>D11*Parameters!$B$2</f>
        <v>1000</v>
      </c>
      <c r="L11" s="56">
        <f>D11*Parameters!$B$3</f>
        <v>1500</v>
      </c>
      <c r="M11" s="58" t="e">
        <f t="shared" si="5"/>
        <v>#VALUE!</v>
      </c>
    </row>
    <row r="12" spans="1:16" x14ac:dyDescent="0.45">
      <c r="A12">
        <v>11</v>
      </c>
      <c r="B12">
        <f>'1-nogov-entervalues'!B12</f>
        <v>1</v>
      </c>
      <c r="C12" s="56">
        <f t="shared" si="3"/>
        <v>1000</v>
      </c>
      <c r="D12" s="9"/>
      <c r="E12">
        <f t="shared" si="4"/>
        <v>15</v>
      </c>
      <c r="F12" s="2">
        <f>E12*Parameters!$B$1</f>
        <v>0.75</v>
      </c>
      <c r="G12" s="56">
        <f t="shared" si="0"/>
        <v>750</v>
      </c>
      <c r="H12" s="65" t="e">
        <f>'6A-pilotbonus'!H12*D12</f>
        <v>#VALUE!</v>
      </c>
      <c r="I12" s="56" t="e">
        <f t="shared" si="1"/>
        <v>#VALUE!</v>
      </c>
      <c r="J12" s="56" t="e">
        <f t="shared" si="2"/>
        <v>#VALUE!</v>
      </c>
      <c r="K12" s="56">
        <f>D12*Parameters!$B$2</f>
        <v>0</v>
      </c>
      <c r="L12" s="56">
        <f>D12*Parameters!$B$3</f>
        <v>0</v>
      </c>
      <c r="M12" s="58" t="e">
        <f t="shared" si="5"/>
        <v>#VALUE!</v>
      </c>
    </row>
    <row r="13" spans="1:16" x14ac:dyDescent="0.45">
      <c r="A13">
        <v>12</v>
      </c>
      <c r="B13">
        <f>'1-nogov-entervalues'!B13</f>
        <v>2</v>
      </c>
      <c r="C13" s="56">
        <f t="shared" si="3"/>
        <v>2000</v>
      </c>
      <c r="D13" s="9">
        <v>1</v>
      </c>
      <c r="E13">
        <f t="shared" si="4"/>
        <v>15</v>
      </c>
      <c r="F13" s="2">
        <f>E13*Parameters!$B$1</f>
        <v>0.75</v>
      </c>
      <c r="G13" s="56">
        <f t="shared" si="0"/>
        <v>1500</v>
      </c>
      <c r="H13" s="65" t="e">
        <f>'6A-pilotbonus'!H13*D13</f>
        <v>#VALUE!</v>
      </c>
      <c r="I13" s="56" t="e">
        <f t="shared" si="1"/>
        <v>#VALUE!</v>
      </c>
      <c r="J13" s="56" t="e">
        <f t="shared" si="2"/>
        <v>#VALUE!</v>
      </c>
      <c r="K13" s="56">
        <f>D13*Parameters!$B$2</f>
        <v>1000</v>
      </c>
      <c r="L13" s="56">
        <f>D13*Parameters!$B$3</f>
        <v>1500</v>
      </c>
      <c r="M13" s="58" t="e">
        <f t="shared" si="5"/>
        <v>#VALUE!</v>
      </c>
    </row>
    <row r="14" spans="1:16" x14ac:dyDescent="0.45">
      <c r="A14">
        <v>13</v>
      </c>
      <c r="B14">
        <f>'1-nogov-entervalues'!B14</f>
        <v>3</v>
      </c>
      <c r="C14" s="56">
        <f t="shared" si="3"/>
        <v>3000</v>
      </c>
      <c r="D14" s="9"/>
      <c r="E14">
        <f t="shared" si="4"/>
        <v>15</v>
      </c>
      <c r="F14" s="2">
        <f>E14*Parameters!$B$1</f>
        <v>0.75</v>
      </c>
      <c r="G14" s="56">
        <f t="shared" si="0"/>
        <v>2250</v>
      </c>
      <c r="H14" s="65" t="e">
        <f>'6A-pilotbonus'!H14*D14</f>
        <v>#VALUE!</v>
      </c>
      <c r="I14" s="56" t="e">
        <f t="shared" si="1"/>
        <v>#VALUE!</v>
      </c>
      <c r="J14" s="56" t="e">
        <f t="shared" si="2"/>
        <v>#VALUE!</v>
      </c>
      <c r="K14" s="56">
        <f>D14*Parameters!$B$2</f>
        <v>0</v>
      </c>
      <c r="L14" s="56">
        <f>D14*Parameters!$B$3</f>
        <v>0</v>
      </c>
      <c r="M14" s="58" t="e">
        <f t="shared" si="5"/>
        <v>#VALUE!</v>
      </c>
    </row>
    <row r="15" spans="1:16" x14ac:dyDescent="0.45">
      <c r="A15">
        <v>14</v>
      </c>
      <c r="B15">
        <f>'1-nogov-entervalues'!B15</f>
        <v>4</v>
      </c>
      <c r="C15" s="56">
        <f t="shared" si="3"/>
        <v>4000</v>
      </c>
      <c r="D15" s="9">
        <v>1</v>
      </c>
      <c r="E15">
        <f t="shared" si="4"/>
        <v>15</v>
      </c>
      <c r="F15" s="2">
        <f>E15*Parameters!$B$1</f>
        <v>0.75</v>
      </c>
      <c r="G15" s="56">
        <f t="shared" si="0"/>
        <v>3000</v>
      </c>
      <c r="H15" s="65" t="e">
        <f>'6A-pilotbonus'!H15*D15</f>
        <v>#VALUE!</v>
      </c>
      <c r="I15" s="56" t="e">
        <f t="shared" si="1"/>
        <v>#VALUE!</v>
      </c>
      <c r="J15" s="56" t="e">
        <f t="shared" si="2"/>
        <v>#VALUE!</v>
      </c>
      <c r="K15" s="56">
        <f>D15*Parameters!$B$2</f>
        <v>1000</v>
      </c>
      <c r="L15" s="56">
        <f>D15*Parameters!$B$3</f>
        <v>1500</v>
      </c>
      <c r="M15" s="58" t="e">
        <f t="shared" si="5"/>
        <v>#VALUE!</v>
      </c>
    </row>
    <row r="16" spans="1:16" x14ac:dyDescent="0.45">
      <c r="A16">
        <v>15</v>
      </c>
      <c r="B16">
        <f>'1-nogov-entervalues'!B16</f>
        <v>5</v>
      </c>
      <c r="C16" s="56">
        <f t="shared" si="3"/>
        <v>5000</v>
      </c>
      <c r="D16" s="9"/>
      <c r="E16">
        <f t="shared" si="4"/>
        <v>15</v>
      </c>
      <c r="F16" s="2">
        <f>E16*Parameters!$B$1</f>
        <v>0.75</v>
      </c>
      <c r="G16" s="56">
        <f t="shared" si="0"/>
        <v>3750</v>
      </c>
      <c r="H16" s="65" t="e">
        <f>'6A-pilotbonus'!H16*D16</f>
        <v>#VALUE!</v>
      </c>
      <c r="I16" s="56" t="e">
        <f t="shared" si="1"/>
        <v>#VALUE!</v>
      </c>
      <c r="J16" s="56" t="e">
        <f t="shared" si="2"/>
        <v>#VALUE!</v>
      </c>
      <c r="K16" s="56">
        <f>D16*Parameters!$B$2</f>
        <v>0</v>
      </c>
      <c r="L16" s="56">
        <f>D16*Parameters!$B$3</f>
        <v>0</v>
      </c>
      <c r="M16" s="58" t="e">
        <f t="shared" si="5"/>
        <v>#VALUE!</v>
      </c>
    </row>
    <row r="17" spans="1:13" x14ac:dyDescent="0.45">
      <c r="A17">
        <v>16</v>
      </c>
      <c r="B17">
        <f>'1-nogov-entervalues'!B17</f>
        <v>6</v>
      </c>
      <c r="C17" s="56">
        <f t="shared" si="3"/>
        <v>6000</v>
      </c>
      <c r="D17" s="9">
        <v>1</v>
      </c>
      <c r="E17">
        <f t="shared" si="4"/>
        <v>15</v>
      </c>
      <c r="F17" s="2">
        <f>E17*Parameters!$B$1</f>
        <v>0.75</v>
      </c>
      <c r="G17" s="56">
        <f t="shared" si="0"/>
        <v>4500</v>
      </c>
      <c r="H17" s="65" t="e">
        <f>'6A-pilotbonus'!H17*D17</f>
        <v>#VALUE!</v>
      </c>
      <c r="I17" s="56" t="e">
        <f t="shared" si="1"/>
        <v>#VALUE!</v>
      </c>
      <c r="J17" s="56" t="e">
        <f t="shared" si="2"/>
        <v>#VALUE!</v>
      </c>
      <c r="K17" s="56">
        <f>D17*Parameters!$B$2</f>
        <v>1000</v>
      </c>
      <c r="L17" s="56">
        <f>D17*Parameters!$B$3</f>
        <v>1500</v>
      </c>
      <c r="M17" s="58" t="e">
        <f t="shared" si="5"/>
        <v>#VALUE!</v>
      </c>
    </row>
    <row r="18" spans="1:13" x14ac:dyDescent="0.45">
      <c r="A18">
        <v>17</v>
      </c>
      <c r="B18">
        <f>'1-nogov-entervalues'!B18</f>
        <v>7</v>
      </c>
      <c r="C18" s="56">
        <f t="shared" si="3"/>
        <v>7000</v>
      </c>
      <c r="D18" s="9"/>
      <c r="E18">
        <f t="shared" si="4"/>
        <v>15</v>
      </c>
      <c r="F18" s="2">
        <f>E18*Parameters!$B$1</f>
        <v>0.75</v>
      </c>
      <c r="G18" s="56">
        <f t="shared" si="0"/>
        <v>5250</v>
      </c>
      <c r="H18" s="65" t="e">
        <f>'6A-pilotbonus'!H18*D18</f>
        <v>#VALUE!</v>
      </c>
      <c r="I18" s="56" t="e">
        <f t="shared" si="1"/>
        <v>#VALUE!</v>
      </c>
      <c r="J18" s="56" t="e">
        <f t="shared" si="2"/>
        <v>#VALUE!</v>
      </c>
      <c r="K18" s="56">
        <f>D18*Parameters!$B$2</f>
        <v>0</v>
      </c>
      <c r="L18" s="56">
        <f>D18*Parameters!$B$3</f>
        <v>0</v>
      </c>
      <c r="M18" s="58" t="e">
        <f t="shared" si="5"/>
        <v>#VALUE!</v>
      </c>
    </row>
    <row r="19" spans="1:13" x14ac:dyDescent="0.45">
      <c r="A19">
        <v>18</v>
      </c>
      <c r="B19">
        <f>'1-nogov-entervalues'!B19</f>
        <v>8</v>
      </c>
      <c r="C19" s="56">
        <f t="shared" si="3"/>
        <v>8000</v>
      </c>
      <c r="D19" s="9">
        <v>1</v>
      </c>
      <c r="E19">
        <f t="shared" si="4"/>
        <v>15</v>
      </c>
      <c r="F19" s="2">
        <f>E19*Parameters!$B$1</f>
        <v>0.75</v>
      </c>
      <c r="G19" s="56">
        <f t="shared" si="0"/>
        <v>6000</v>
      </c>
      <c r="H19" s="65" t="e">
        <f>'6A-pilotbonus'!H19*D19</f>
        <v>#VALUE!</v>
      </c>
      <c r="I19" s="56" t="e">
        <f t="shared" si="1"/>
        <v>#VALUE!</v>
      </c>
      <c r="J19" s="56" t="e">
        <f t="shared" si="2"/>
        <v>#VALUE!</v>
      </c>
      <c r="K19" s="56">
        <f>D19*Parameters!$B$2</f>
        <v>1000</v>
      </c>
      <c r="L19" s="56">
        <f>D19*Parameters!$B$3</f>
        <v>1500</v>
      </c>
      <c r="M19" s="58" t="e">
        <f t="shared" si="5"/>
        <v>#VALUE!</v>
      </c>
    </row>
    <row r="20" spans="1:13" x14ac:dyDescent="0.45">
      <c r="A20">
        <v>19</v>
      </c>
      <c r="B20">
        <f>'1-nogov-entervalues'!B20</f>
        <v>9</v>
      </c>
      <c r="C20" s="56">
        <f t="shared" si="3"/>
        <v>9000</v>
      </c>
      <c r="D20" s="9"/>
      <c r="E20">
        <f t="shared" si="4"/>
        <v>15</v>
      </c>
      <c r="F20" s="2">
        <f>E20*Parameters!$B$1</f>
        <v>0.75</v>
      </c>
      <c r="G20" s="56">
        <f t="shared" si="0"/>
        <v>6750</v>
      </c>
      <c r="H20" s="65" t="e">
        <f>'6A-pilotbonus'!H20*D20</f>
        <v>#VALUE!</v>
      </c>
      <c r="I20" s="56" t="e">
        <f t="shared" si="1"/>
        <v>#VALUE!</v>
      </c>
      <c r="J20" s="56" t="e">
        <f t="shared" si="2"/>
        <v>#VALUE!</v>
      </c>
      <c r="K20" s="56">
        <f>D20*Parameters!$B$2</f>
        <v>0</v>
      </c>
      <c r="L20" s="56">
        <f>D20*Parameters!$B$3</f>
        <v>0</v>
      </c>
      <c r="M20" s="58" t="e">
        <f t="shared" si="5"/>
        <v>#VALUE!</v>
      </c>
    </row>
    <row r="21" spans="1:13" x14ac:dyDescent="0.45">
      <c r="A21">
        <v>20</v>
      </c>
      <c r="B21">
        <f>'1-nogov-entervalues'!B21</f>
        <v>10</v>
      </c>
      <c r="C21" s="56">
        <f t="shared" si="3"/>
        <v>10000</v>
      </c>
      <c r="D21" s="9">
        <v>1</v>
      </c>
      <c r="E21">
        <f t="shared" si="4"/>
        <v>15</v>
      </c>
      <c r="F21" s="2">
        <f>E21*Parameters!$B$1</f>
        <v>0.75</v>
      </c>
      <c r="G21" s="56">
        <f t="shared" si="0"/>
        <v>7500</v>
      </c>
      <c r="H21" s="65" t="e">
        <f>'6A-pilotbonus'!H21*D21</f>
        <v>#VALUE!</v>
      </c>
      <c r="I21" s="56" t="e">
        <f t="shared" si="1"/>
        <v>#VALUE!</v>
      </c>
      <c r="J21" s="56" t="e">
        <f t="shared" si="2"/>
        <v>#VALUE!</v>
      </c>
      <c r="K21" s="56">
        <f>D21*Parameters!$B$2</f>
        <v>1000</v>
      </c>
      <c r="L21" s="56">
        <f>D21*Parameters!$B$3</f>
        <v>1500</v>
      </c>
      <c r="M21" s="58" t="e">
        <f t="shared" si="5"/>
        <v>#VALUE!</v>
      </c>
    </row>
    <row r="22" spans="1:13" x14ac:dyDescent="0.45">
      <c r="A22">
        <v>21</v>
      </c>
      <c r="B22">
        <f>'1-nogov-entervalues'!B22</f>
        <v>1</v>
      </c>
      <c r="C22" s="56">
        <f>B22*1000</f>
        <v>1000</v>
      </c>
      <c r="D22" s="9"/>
      <c r="E22">
        <f>SUM(D:D)</f>
        <v>15</v>
      </c>
      <c r="F22" s="2">
        <f>E22*Parameters!$B$1</f>
        <v>0.75</v>
      </c>
      <c r="G22" s="56">
        <f t="shared" si="0"/>
        <v>750</v>
      </c>
      <c r="H22" s="65" t="e">
        <f>'6A-pilotbonus'!H22*D22</f>
        <v>#VALUE!</v>
      </c>
      <c r="I22" s="56" t="e">
        <f t="shared" si="1"/>
        <v>#VALUE!</v>
      </c>
      <c r="J22" s="56" t="e">
        <f t="shared" si="2"/>
        <v>#VALUE!</v>
      </c>
      <c r="K22" s="56">
        <f>D22*Parameters!$B$2</f>
        <v>0</v>
      </c>
      <c r="L22" s="56">
        <f>D22*Parameters!$B$3</f>
        <v>0</v>
      </c>
      <c r="M22" s="58" t="e">
        <f>J22+L22-K22</f>
        <v>#VALUE!</v>
      </c>
    </row>
    <row r="23" spans="1:13" x14ac:dyDescent="0.45">
      <c r="A23">
        <v>22</v>
      </c>
      <c r="B23">
        <f>'1-nogov-entervalues'!B23</f>
        <v>2</v>
      </c>
      <c r="C23" s="56">
        <f t="shared" ref="C23:C31" si="6">B23*1000</f>
        <v>2000</v>
      </c>
      <c r="D23" s="9">
        <v>1</v>
      </c>
      <c r="E23">
        <f t="shared" ref="E23:E31" si="7">SUM(D:D)</f>
        <v>15</v>
      </c>
      <c r="F23" s="2">
        <f>E23*Parameters!$B$1</f>
        <v>0.75</v>
      </c>
      <c r="G23" s="56">
        <f t="shared" si="0"/>
        <v>1500</v>
      </c>
      <c r="H23" s="65" t="e">
        <f>'6A-pilotbonus'!H23*D23</f>
        <v>#VALUE!</v>
      </c>
      <c r="I23" s="56" t="e">
        <f t="shared" si="1"/>
        <v>#VALUE!</v>
      </c>
      <c r="J23" s="56" t="e">
        <f t="shared" si="2"/>
        <v>#VALUE!</v>
      </c>
      <c r="K23" s="56">
        <f>D23*Parameters!$B$2</f>
        <v>1000</v>
      </c>
      <c r="L23" s="56">
        <f>D23*Parameters!$B$3</f>
        <v>1500</v>
      </c>
      <c r="M23" s="58" t="e">
        <f t="shared" ref="M23:M31" si="8">J23+L23-K23</f>
        <v>#VALUE!</v>
      </c>
    </row>
    <row r="24" spans="1:13" x14ac:dyDescent="0.45">
      <c r="A24">
        <v>23</v>
      </c>
      <c r="B24">
        <f>'1-nogov-entervalues'!B24</f>
        <v>3</v>
      </c>
      <c r="C24" s="56">
        <f t="shared" si="6"/>
        <v>3000</v>
      </c>
      <c r="D24" s="9"/>
      <c r="E24">
        <f t="shared" si="7"/>
        <v>15</v>
      </c>
      <c r="F24" s="2">
        <f>E24*Parameters!$B$1</f>
        <v>0.75</v>
      </c>
      <c r="G24" s="56">
        <f t="shared" si="0"/>
        <v>2250</v>
      </c>
      <c r="H24" s="65" t="e">
        <f>'6A-pilotbonus'!H24*D24</f>
        <v>#VALUE!</v>
      </c>
      <c r="I24" s="56" t="e">
        <f t="shared" si="1"/>
        <v>#VALUE!</v>
      </c>
      <c r="J24" s="56" t="e">
        <f t="shared" si="2"/>
        <v>#VALUE!</v>
      </c>
      <c r="K24" s="56">
        <f>D24*Parameters!$B$2</f>
        <v>0</v>
      </c>
      <c r="L24" s="56">
        <f>D24*Parameters!$B$3</f>
        <v>0</v>
      </c>
      <c r="M24" s="58" t="e">
        <f t="shared" si="8"/>
        <v>#VALUE!</v>
      </c>
    </row>
    <row r="25" spans="1:13" x14ac:dyDescent="0.45">
      <c r="A25">
        <v>24</v>
      </c>
      <c r="B25">
        <f>'1-nogov-entervalues'!B25</f>
        <v>4</v>
      </c>
      <c r="C25" s="56">
        <f t="shared" si="6"/>
        <v>4000</v>
      </c>
      <c r="D25" s="9">
        <v>1</v>
      </c>
      <c r="E25">
        <f t="shared" si="7"/>
        <v>15</v>
      </c>
      <c r="F25" s="2">
        <f>E25*Parameters!$B$1</f>
        <v>0.75</v>
      </c>
      <c r="G25" s="56">
        <f t="shared" si="0"/>
        <v>3000</v>
      </c>
      <c r="H25" s="65" t="e">
        <f>'6A-pilotbonus'!H25*D25</f>
        <v>#VALUE!</v>
      </c>
      <c r="I25" s="56" t="e">
        <f t="shared" si="1"/>
        <v>#VALUE!</v>
      </c>
      <c r="J25" s="56" t="e">
        <f t="shared" si="2"/>
        <v>#VALUE!</v>
      </c>
      <c r="K25" s="56">
        <f>D25*Parameters!$B$2</f>
        <v>1000</v>
      </c>
      <c r="L25" s="56">
        <f>D25*Parameters!$B$3</f>
        <v>1500</v>
      </c>
      <c r="M25" s="58" t="e">
        <f t="shared" si="8"/>
        <v>#VALUE!</v>
      </c>
    </row>
    <row r="26" spans="1:13" x14ac:dyDescent="0.45">
      <c r="A26">
        <v>25</v>
      </c>
      <c r="B26">
        <f>'1-nogov-entervalues'!B26</f>
        <v>5</v>
      </c>
      <c r="C26" s="56">
        <f t="shared" si="6"/>
        <v>5000</v>
      </c>
      <c r="D26" s="9"/>
      <c r="E26">
        <f t="shared" si="7"/>
        <v>15</v>
      </c>
      <c r="F26" s="2">
        <f>E26*Parameters!$B$1</f>
        <v>0.75</v>
      </c>
      <c r="G26" s="56">
        <f t="shared" si="0"/>
        <v>3750</v>
      </c>
      <c r="H26" s="65" t="e">
        <f>'6A-pilotbonus'!H26*D26</f>
        <v>#VALUE!</v>
      </c>
      <c r="I26" s="56" t="e">
        <f t="shared" si="1"/>
        <v>#VALUE!</v>
      </c>
      <c r="J26" s="56" t="e">
        <f t="shared" si="2"/>
        <v>#VALUE!</v>
      </c>
      <c r="K26" s="56">
        <f>D26*Parameters!$B$2</f>
        <v>0</v>
      </c>
      <c r="L26" s="56">
        <f>D26*Parameters!$B$3</f>
        <v>0</v>
      </c>
      <c r="M26" s="58" t="e">
        <f t="shared" si="8"/>
        <v>#VALUE!</v>
      </c>
    </row>
    <row r="27" spans="1:13" x14ac:dyDescent="0.45">
      <c r="A27">
        <v>26</v>
      </c>
      <c r="B27">
        <f>'1-nogov-entervalues'!B27</f>
        <v>6</v>
      </c>
      <c r="C27" s="56">
        <f t="shared" si="6"/>
        <v>6000</v>
      </c>
      <c r="D27" s="9">
        <v>1</v>
      </c>
      <c r="E27">
        <f t="shared" si="7"/>
        <v>15</v>
      </c>
      <c r="F27" s="2">
        <f>E27*Parameters!$B$1</f>
        <v>0.75</v>
      </c>
      <c r="G27" s="56">
        <f t="shared" si="0"/>
        <v>4500</v>
      </c>
      <c r="H27" s="65" t="e">
        <f>'6A-pilotbonus'!H27*D27</f>
        <v>#VALUE!</v>
      </c>
      <c r="I27" s="56" t="e">
        <f t="shared" si="1"/>
        <v>#VALUE!</v>
      </c>
      <c r="J27" s="56" t="e">
        <f t="shared" si="2"/>
        <v>#VALUE!</v>
      </c>
      <c r="K27" s="56">
        <f>D27*Parameters!$B$2</f>
        <v>1000</v>
      </c>
      <c r="L27" s="56">
        <f>D27*Parameters!$B$3</f>
        <v>1500</v>
      </c>
      <c r="M27" s="58" t="e">
        <f t="shared" si="8"/>
        <v>#VALUE!</v>
      </c>
    </row>
    <row r="28" spans="1:13" x14ac:dyDescent="0.45">
      <c r="A28">
        <v>27</v>
      </c>
      <c r="B28">
        <f>'1-nogov-entervalues'!B28</f>
        <v>7</v>
      </c>
      <c r="C28" s="56">
        <f t="shared" si="6"/>
        <v>7000</v>
      </c>
      <c r="D28" s="9"/>
      <c r="E28">
        <f t="shared" si="7"/>
        <v>15</v>
      </c>
      <c r="F28" s="2">
        <f>E28*Parameters!$B$1</f>
        <v>0.75</v>
      </c>
      <c r="G28" s="56">
        <f t="shared" si="0"/>
        <v>5250</v>
      </c>
      <c r="H28" s="65" t="e">
        <f>'6A-pilotbonus'!H28*D28</f>
        <v>#VALUE!</v>
      </c>
      <c r="I28" s="56" t="e">
        <f t="shared" si="1"/>
        <v>#VALUE!</v>
      </c>
      <c r="J28" s="56" t="e">
        <f t="shared" si="2"/>
        <v>#VALUE!</v>
      </c>
      <c r="K28" s="56">
        <f>D28*Parameters!$B$2</f>
        <v>0</v>
      </c>
      <c r="L28" s="56">
        <f>D28*Parameters!$B$3</f>
        <v>0</v>
      </c>
      <c r="M28" s="58" t="e">
        <f t="shared" si="8"/>
        <v>#VALUE!</v>
      </c>
    </row>
    <row r="29" spans="1:13" x14ac:dyDescent="0.45">
      <c r="A29">
        <v>28</v>
      </c>
      <c r="B29">
        <f>'1-nogov-entervalues'!B29</f>
        <v>8</v>
      </c>
      <c r="C29" s="56">
        <f t="shared" si="6"/>
        <v>8000</v>
      </c>
      <c r="D29" s="9">
        <v>1</v>
      </c>
      <c r="E29">
        <f t="shared" si="7"/>
        <v>15</v>
      </c>
      <c r="F29" s="2">
        <f>E29*Parameters!$B$1</f>
        <v>0.75</v>
      </c>
      <c r="G29" s="56">
        <f t="shared" si="0"/>
        <v>6000</v>
      </c>
      <c r="H29" s="65" t="e">
        <f>'6A-pilotbonus'!H29*D29</f>
        <v>#VALUE!</v>
      </c>
      <c r="I29" s="56" t="e">
        <f t="shared" si="1"/>
        <v>#VALUE!</v>
      </c>
      <c r="J29" s="56" t="e">
        <f t="shared" si="2"/>
        <v>#VALUE!</v>
      </c>
      <c r="K29" s="56">
        <f>D29*Parameters!$B$2</f>
        <v>1000</v>
      </c>
      <c r="L29" s="56">
        <f>D29*Parameters!$B$3</f>
        <v>1500</v>
      </c>
      <c r="M29" s="58" t="e">
        <f t="shared" si="8"/>
        <v>#VALUE!</v>
      </c>
    </row>
    <row r="30" spans="1:13" x14ac:dyDescent="0.45">
      <c r="A30">
        <v>29</v>
      </c>
      <c r="B30">
        <f>'1-nogov-entervalues'!B30</f>
        <v>9</v>
      </c>
      <c r="C30" s="56">
        <f t="shared" si="6"/>
        <v>9000</v>
      </c>
      <c r="D30" s="9"/>
      <c r="E30">
        <f t="shared" si="7"/>
        <v>15</v>
      </c>
      <c r="F30" s="2">
        <f>E30*Parameters!$B$1</f>
        <v>0.75</v>
      </c>
      <c r="G30" s="56">
        <f t="shared" si="0"/>
        <v>6750</v>
      </c>
      <c r="H30" s="65" t="e">
        <f>'6A-pilotbonus'!H30*D30</f>
        <v>#VALUE!</v>
      </c>
      <c r="I30" s="56" t="e">
        <f t="shared" si="1"/>
        <v>#VALUE!</v>
      </c>
      <c r="J30" s="56" t="e">
        <f t="shared" si="2"/>
        <v>#VALUE!</v>
      </c>
      <c r="K30" s="56">
        <f>D30*Parameters!$B$2</f>
        <v>0</v>
      </c>
      <c r="L30" s="56">
        <f>D30*Parameters!$B$3</f>
        <v>0</v>
      </c>
      <c r="M30" s="58" t="e">
        <f t="shared" si="8"/>
        <v>#VALUE!</v>
      </c>
    </row>
    <row r="31" spans="1:13" x14ac:dyDescent="0.45">
      <c r="A31">
        <v>30</v>
      </c>
      <c r="B31">
        <f>'1-nogov-entervalues'!B31</f>
        <v>10</v>
      </c>
      <c r="C31" s="56">
        <f t="shared" si="6"/>
        <v>10000</v>
      </c>
      <c r="D31" s="9">
        <v>1</v>
      </c>
      <c r="E31">
        <f t="shared" si="7"/>
        <v>15</v>
      </c>
      <c r="F31" s="2">
        <f>E31*Parameters!$B$1</f>
        <v>0.75</v>
      </c>
      <c r="G31" s="56">
        <f t="shared" si="0"/>
        <v>7500</v>
      </c>
      <c r="H31" s="65" t="e">
        <f>'6A-pilotbonus'!H31*D31</f>
        <v>#VALUE!</v>
      </c>
      <c r="I31" s="56" t="e">
        <f t="shared" si="1"/>
        <v>#VALUE!</v>
      </c>
      <c r="J31" s="56" t="e">
        <f t="shared" si="2"/>
        <v>#VALUE!</v>
      </c>
      <c r="K31" s="56">
        <f>D31*Parameters!$B$2</f>
        <v>1000</v>
      </c>
      <c r="L31" s="56">
        <f>D31*Parameters!$B$3</f>
        <v>1500</v>
      </c>
      <c r="M31" s="58" t="e">
        <f t="shared" si="8"/>
        <v>#VALUE!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1-nogov-entervalues</vt:lpstr>
      <vt:lpstr>2-flatsubsidy</vt:lpstr>
      <vt:lpstr>3-auction</vt:lpstr>
      <vt:lpstr>bid supply curve</vt:lpstr>
      <vt:lpstr>4-uncertain</vt:lpstr>
      <vt:lpstr>5A-learning</vt:lpstr>
      <vt:lpstr>5B-learning</vt:lpstr>
      <vt:lpstr>6A-pilotbonus</vt:lpstr>
      <vt:lpstr>6B-pilotbonus</vt:lpstr>
      <vt:lpstr>Total Earnings</vt:lpstr>
      <vt:lpstr>Parameters</vt:lpstr>
      <vt:lpstr>rec.sheet.for.instructions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Jacobson</cp:lastModifiedBy>
  <cp:lastPrinted>2021-03-19T20:03:32Z</cp:lastPrinted>
  <dcterms:created xsi:type="dcterms:W3CDTF">2017-08-24T01:32:18Z</dcterms:created>
  <dcterms:modified xsi:type="dcterms:W3CDTF">2021-03-19T20:08:33Z</dcterms:modified>
</cp:coreProperties>
</file>